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videconomics.sharepoint.com/sites/190130IPR/Shared Documents/3 - modelling/3 - model outputs/Asset/Equity results presentation/Portfolio sensitivity tool/"/>
    </mc:Choice>
  </mc:AlternateContent>
  <xr:revisionPtr revIDLastSave="3" documentId="8_{F6C30974-4B36-4B8C-8997-FDFAB801F892}" xr6:coauthVersionLast="45" xr6:coauthVersionMax="45" xr10:uidLastSave="{AC1049AF-AACE-4EEC-AD72-13D61DCAF8EA}"/>
  <bookViews>
    <workbookView xWindow="-110" yWindow="-110" windowWidth="19420" windowHeight="10420" xr2:uid="{4F4EFA9A-2FCB-4187-97EA-48D6E0CD3180}"/>
  </bookViews>
  <sheets>
    <sheet name="Summary" sheetId="1" r:id="rId1"/>
    <sheet name="IPR equity tool (RBICS 1)" sheetId="8" r:id="rId2"/>
    <sheet name="IPR equity tool (RBICS 2)" sheetId="9" r:id="rId3"/>
  </sheets>
  <externalReferences>
    <externalReference r:id="rId4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Print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1" i="9" l="1"/>
  <c r="P83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51" i="9"/>
  <c r="E41" i="9" l="1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52" i="9"/>
  <c r="E51" i="9"/>
  <c r="L52" i="9" s="1"/>
  <c r="O52" i="9" l="1"/>
  <c r="M52" i="9" s="1"/>
  <c r="N52" i="9"/>
  <c r="L53" i="9"/>
  <c r="D83" i="9"/>
  <c r="N53" i="9" l="1"/>
  <c r="O53" i="9"/>
  <c r="M53" i="9" s="1"/>
  <c r="N83" i="9"/>
  <c r="O83" i="9"/>
  <c r="L54" i="9"/>
  <c r="N54" i="9" l="1"/>
  <c r="O54" i="9"/>
  <c r="M54" i="9" s="1"/>
  <c r="L55" i="9"/>
  <c r="O55" i="9" l="1"/>
  <c r="M55" i="9" s="1"/>
  <c r="N55" i="9"/>
  <c r="L56" i="9"/>
  <c r="O56" i="9" l="1"/>
  <c r="M56" i="9" s="1"/>
  <c r="N56" i="9"/>
  <c r="L57" i="9"/>
  <c r="O57" i="9" l="1"/>
  <c r="M57" i="9" s="1"/>
  <c r="N57" i="9"/>
  <c r="L58" i="9"/>
  <c r="O58" i="9" l="1"/>
  <c r="M58" i="9" s="1"/>
  <c r="N58" i="9"/>
  <c r="L59" i="9"/>
  <c r="N59" i="9" l="1"/>
  <c r="O59" i="9"/>
  <c r="M59" i="9" s="1"/>
  <c r="L60" i="9"/>
  <c r="O60" i="9" l="1"/>
  <c r="M60" i="9" s="1"/>
  <c r="N60" i="9"/>
  <c r="L61" i="9"/>
  <c r="N61" i="9" l="1"/>
  <c r="O61" i="9"/>
  <c r="M61" i="9" s="1"/>
  <c r="L62" i="9"/>
  <c r="O62" i="9" l="1"/>
  <c r="M62" i="9" s="1"/>
  <c r="N62" i="9"/>
  <c r="L63" i="9"/>
  <c r="N63" i="9" l="1"/>
  <c r="O63" i="9"/>
  <c r="M63" i="9" s="1"/>
  <c r="L64" i="9"/>
  <c r="N64" i="9" l="1"/>
  <c r="O64" i="9"/>
  <c r="M64" i="9" s="1"/>
  <c r="L65" i="9"/>
  <c r="O65" i="9" l="1"/>
  <c r="M65" i="9" s="1"/>
  <c r="N65" i="9"/>
  <c r="L66" i="9"/>
  <c r="O66" i="9" l="1"/>
  <c r="M66" i="9" s="1"/>
  <c r="N66" i="9"/>
  <c r="L67" i="9"/>
  <c r="O67" i="9" l="1"/>
  <c r="M67" i="9" s="1"/>
  <c r="N67" i="9"/>
  <c r="L68" i="9"/>
  <c r="O68" i="9" l="1"/>
  <c r="M68" i="9" s="1"/>
  <c r="N68" i="9"/>
  <c r="L69" i="9"/>
  <c r="N69" i="9" l="1"/>
  <c r="O69" i="9"/>
  <c r="M69" i="9" s="1"/>
  <c r="L70" i="9"/>
  <c r="N70" i="9" l="1"/>
  <c r="O70" i="9"/>
  <c r="M70" i="9" s="1"/>
  <c r="L71" i="9"/>
  <c r="N71" i="9" l="1"/>
  <c r="O71" i="9"/>
  <c r="M71" i="9" s="1"/>
  <c r="L72" i="9"/>
  <c r="O72" i="9" l="1"/>
  <c r="M72" i="9" s="1"/>
  <c r="N72" i="9"/>
  <c r="L73" i="9"/>
  <c r="O73" i="9" l="1"/>
  <c r="M73" i="9" s="1"/>
  <c r="N73" i="9"/>
  <c r="L74" i="9"/>
  <c r="O74" i="9" l="1"/>
  <c r="M74" i="9" s="1"/>
  <c r="N74" i="9"/>
  <c r="L75" i="9"/>
  <c r="N75" i="9" l="1"/>
  <c r="O75" i="9"/>
  <c r="M75" i="9" s="1"/>
  <c r="L76" i="9"/>
  <c r="O76" i="9" l="1"/>
  <c r="M76" i="9" s="1"/>
  <c r="N76" i="9"/>
  <c r="L77" i="9"/>
  <c r="N77" i="9" l="1"/>
  <c r="O77" i="9"/>
  <c r="M77" i="9" s="1"/>
  <c r="L78" i="9"/>
  <c r="N78" i="9" l="1"/>
  <c r="O78" i="9"/>
  <c r="M78" i="9" s="1"/>
  <c r="L79" i="9"/>
  <c r="O79" i="9" l="1"/>
  <c r="M79" i="9" s="1"/>
  <c r="N79" i="9"/>
  <c r="L80" i="9"/>
  <c r="O80" i="9" l="1"/>
  <c r="M80" i="9" s="1"/>
  <c r="N80" i="9"/>
  <c r="L81" i="9"/>
  <c r="O81" i="9" l="1"/>
  <c r="M81" i="9" s="1"/>
  <c r="N81" i="9"/>
  <c r="L82" i="9"/>
  <c r="M83" i="9" l="1"/>
  <c r="O82" i="9"/>
  <c r="M82" i="9" s="1"/>
  <c r="N82" i="9"/>
  <c r="E21" i="8" l="1"/>
  <c r="E33" i="8" l="1"/>
  <c r="E32" i="8"/>
  <c r="E42" i="8"/>
  <c r="E41" i="8"/>
  <c r="E40" i="8"/>
  <c r="E39" i="8"/>
  <c r="E38" i="8"/>
  <c r="E37" i="8"/>
  <c r="E36" i="8"/>
  <c r="E35" i="8"/>
  <c r="E34" i="8"/>
  <c r="E31" i="8" l="1"/>
  <c r="D43" i="8"/>
</calcChain>
</file>

<file path=xl/sharedStrings.xml><?xml version="1.0" encoding="utf-8"?>
<sst xmlns="http://schemas.openxmlformats.org/spreadsheetml/2006/main" count="121" uniqueCount="63">
  <si>
    <t>Sector</t>
  </si>
  <si>
    <t>Equity Exposure</t>
  </si>
  <si>
    <t>Business Services</t>
  </si>
  <si>
    <t>Consumer Services</t>
  </si>
  <si>
    <t>Consumer Cyclicals</t>
  </si>
  <si>
    <t>Energy</t>
  </si>
  <si>
    <t>Finance</t>
  </si>
  <si>
    <t>Healthcare</t>
  </si>
  <si>
    <t>Industrials</t>
  </si>
  <si>
    <t>Non-Energy Materials</t>
  </si>
  <si>
    <t>Consumer Non-Cyclicals</t>
  </si>
  <si>
    <t>Technology</t>
  </si>
  <si>
    <t>Telecommunications</t>
  </si>
  <si>
    <t>Utilities</t>
  </si>
  <si>
    <t>Enter your portfolio's exposure to equities in each of the following sectors in percent:</t>
  </si>
  <si>
    <t>User input</t>
  </si>
  <si>
    <t>The following changes to portfolio value are relative to the reference scenario, where current NDCs are achieved.</t>
  </si>
  <si>
    <t>Portfolio</t>
  </si>
  <si>
    <t>Scenario impact</t>
  </si>
  <si>
    <t>Contribution</t>
  </si>
  <si>
    <t>Rise</t>
  </si>
  <si>
    <t>Fall</t>
  </si>
  <si>
    <t>Base</t>
  </si>
  <si>
    <t>Impact composition by sector</t>
  </si>
  <si>
    <t>Total</t>
  </si>
  <si>
    <t>* Preset exposures are those of the iShares MSCI ACWI ETF.</t>
  </si>
  <si>
    <t>Forecast Policy Scenario (FPS) Results</t>
  </si>
  <si>
    <t>Hospitality Services</t>
  </si>
  <si>
    <t>Media and Publishing Services</t>
  </si>
  <si>
    <t>Consumer Goods</t>
  </si>
  <si>
    <t>Miscellaneous Retail</t>
  </si>
  <si>
    <t>Consumer Vehicles and Parts</t>
  </si>
  <si>
    <t>Consumer Retail</t>
  </si>
  <si>
    <t>Upstream Energy</t>
  </si>
  <si>
    <t>Downstream and Midstream Energy</t>
  </si>
  <si>
    <t>Integrated Oil and Gas Exploration and Production</t>
  </si>
  <si>
    <t>Banking</t>
  </si>
  <si>
    <t>Insurance</t>
  </si>
  <si>
    <t>Investment Services</t>
  </si>
  <si>
    <t>Real Estate</t>
  </si>
  <si>
    <t>Specialty Finance and Services</t>
  </si>
  <si>
    <t>Biopharmaceuticals</t>
  </si>
  <si>
    <t>Healthcare Services</t>
  </si>
  <si>
    <t>Healthcare Equipment</t>
  </si>
  <si>
    <t>Industrial Manufacturing</t>
  </si>
  <si>
    <t>Industrial Services</t>
  </si>
  <si>
    <t>Chemical, Plastic and Rubber Materials</t>
  </si>
  <si>
    <t>Mining and Mineral Products</t>
  </si>
  <si>
    <t>Manufactured Products</t>
  </si>
  <si>
    <t>Food and Staples Retail</t>
  </si>
  <si>
    <t>Food and Tobacco Production</t>
  </si>
  <si>
    <t>Household Products</t>
  </si>
  <si>
    <t>Household Services</t>
  </si>
  <si>
    <t>Electronic Components and Manufacturing</t>
  </si>
  <si>
    <t>Hardware</t>
  </si>
  <si>
    <t>Software and Consulting</t>
  </si>
  <si>
    <t>RBICS 2 Subsector</t>
  </si>
  <si>
    <t>RBICS 1 Sector</t>
  </si>
  <si>
    <t>Enter your portfolio's exposure to equities in each of the following subsectors in percent:</t>
  </si>
  <si>
    <t>Stack</t>
  </si>
  <si>
    <t>The Inevitable Policy Response equity portfolio sensitivity tool: subsector analysis</t>
  </si>
  <si>
    <t>The Inevitable Policy Response equity portfolio sensitivity tool: sector analysis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</si>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</sst>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Geneva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8"/>
      <color theme="0"/>
      <name val="Nordique Pro Semibold"/>
      <family val="3"/>
    </font>
    <font>
      <sz val="11"/>
      <color theme="0"/>
      <name val="Nordique Pro Semibold"/>
      <family val="3"/>
    </font>
    <font>
      <sz val="14"/>
      <color theme="0"/>
      <name val="Nordique Pro Semibold"/>
      <family val="3"/>
    </font>
    <font>
      <b/>
      <sz val="12"/>
      <name val="Nordique Pro Semibold"/>
      <family val="3"/>
    </font>
    <font>
      <sz val="11"/>
      <name val="Calibri Light"/>
      <family val="2"/>
    </font>
    <font>
      <sz val="11"/>
      <color theme="2" tint="-9.9978637043366805E-2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 applyFill="0" applyBorder="0"/>
    <xf numFmtId="0" fontId="15" fillId="0" borderId="0"/>
    <xf numFmtId="0" fontId="9" fillId="0" borderId="0">
      <alignment horizontal="right"/>
    </xf>
    <xf numFmtId="0" fontId="13" fillId="0" borderId="0"/>
    <xf numFmtId="0" fontId="8" fillId="0" borderId="0"/>
    <xf numFmtId="0" fontId="11" fillId="0" borderId="0"/>
    <xf numFmtId="0" fontId="14" fillId="0" borderId="6" applyNumberFormat="0" applyAlignment="0"/>
    <xf numFmtId="0" fontId="5" fillId="0" borderId="0" applyAlignment="0">
      <alignment horizontal="left"/>
    </xf>
    <xf numFmtId="0" fontId="5" fillId="0" borderId="0">
      <alignment horizontal="right"/>
    </xf>
    <xf numFmtId="165" fontId="5" fillId="0" borderId="0">
      <alignment horizontal="right"/>
    </xf>
    <xf numFmtId="164" fontId="10" fillId="0" borderId="0">
      <alignment horizontal="right"/>
    </xf>
    <xf numFmtId="0" fontId="12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4" fillId="0" borderId="0" applyFill="0" applyBorder="0"/>
    <xf numFmtId="165" fontId="3" fillId="0" borderId="0" applyFont="0" applyFill="0" applyBorder="0" applyAlignment="0" applyProtection="0"/>
    <xf numFmtId="0" fontId="4" fillId="0" borderId="0" applyFill="0" applyBorder="0"/>
    <xf numFmtId="165" fontId="3" fillId="0" borderId="0" applyFont="0" applyFill="0" applyBorder="0" applyAlignment="0" applyProtection="0"/>
    <xf numFmtId="0" fontId="4" fillId="0" borderId="0" applyFill="0" applyBorder="0"/>
    <xf numFmtId="165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8" fillId="2" borderId="8" xfId="0" applyFont="1" applyFill="1" applyBorder="1" applyProtection="1">
      <protection hidden="1"/>
    </xf>
    <xf numFmtId="0" fontId="18" fillId="2" borderId="9" xfId="0" applyFont="1" applyFill="1" applyBorder="1" applyProtection="1">
      <protection hidden="1"/>
    </xf>
    <xf numFmtId="0" fontId="18" fillId="2" borderId="10" xfId="0" applyFont="1" applyFill="1" applyBorder="1" applyProtection="1">
      <protection hidden="1"/>
    </xf>
    <xf numFmtId="0" fontId="18" fillId="2" borderId="11" xfId="0" applyFont="1" applyFill="1" applyBorder="1" applyProtection="1">
      <protection hidden="1"/>
    </xf>
    <xf numFmtId="0" fontId="18" fillId="2" borderId="7" xfId="0" applyFont="1" applyFill="1" applyBorder="1" applyProtection="1">
      <protection hidden="1"/>
    </xf>
    <xf numFmtId="0" fontId="18" fillId="2" borderId="0" xfId="0" applyFont="1" applyFill="1" applyBorder="1" applyProtection="1">
      <protection hidden="1"/>
    </xf>
    <xf numFmtId="0" fontId="18" fillId="2" borderId="12" xfId="0" applyFont="1" applyFill="1" applyBorder="1" applyProtection="1">
      <protection hidden="1"/>
    </xf>
    <xf numFmtId="0" fontId="19" fillId="7" borderId="14" xfId="0" applyFont="1" applyFill="1" applyBorder="1" applyProtection="1">
      <protection hidden="1"/>
    </xf>
    <xf numFmtId="0" fontId="18" fillId="7" borderId="5" xfId="0" applyFont="1" applyFill="1" applyBorder="1" applyAlignment="1" applyProtection="1">
      <alignment horizontal="left"/>
      <protection hidden="1"/>
    </xf>
    <xf numFmtId="0" fontId="19" fillId="2" borderId="0" xfId="0" applyFont="1" applyFill="1" applyBorder="1" applyAlignment="1" applyProtection="1">
      <alignment horizontal="left" wrapText="1"/>
      <protection hidden="1"/>
    </xf>
    <xf numFmtId="0" fontId="21" fillId="5" borderId="14" xfId="0" applyFont="1" applyFill="1" applyBorder="1" applyProtection="1">
      <protection hidden="1"/>
    </xf>
    <xf numFmtId="0" fontId="18" fillId="2" borderId="0" xfId="0" applyFont="1" applyFill="1" applyProtection="1">
      <protection hidden="1"/>
    </xf>
    <xf numFmtId="165" fontId="18" fillId="2" borderId="4" xfId="26" applyNumberFormat="1" applyFont="1" applyFill="1" applyBorder="1" applyAlignment="1" applyProtection="1">
      <alignment horizontal="center"/>
      <protection hidden="1"/>
    </xf>
    <xf numFmtId="165" fontId="19" fillId="7" borderId="2" xfId="26" applyNumberFormat="1" applyFont="1" applyFill="1" applyBorder="1" applyAlignment="1" applyProtection="1">
      <alignment horizontal="center"/>
      <protection hidden="1"/>
    </xf>
    <xf numFmtId="0" fontId="18" fillId="2" borderId="1" xfId="0" applyFont="1" applyFill="1" applyBorder="1" applyProtection="1">
      <protection hidden="1"/>
    </xf>
    <xf numFmtId="0" fontId="18" fillId="2" borderId="13" xfId="0" applyFont="1" applyFill="1" applyBorder="1" applyProtection="1">
      <protection hidden="1"/>
    </xf>
    <xf numFmtId="0" fontId="18" fillId="8" borderId="11" xfId="0" applyFont="1" applyFill="1" applyBorder="1" applyProtection="1">
      <protection hidden="1"/>
    </xf>
    <xf numFmtId="0" fontId="18" fillId="8" borderId="0" xfId="0" applyFont="1" applyFill="1" applyBorder="1" applyProtection="1">
      <protection hidden="1"/>
    </xf>
    <xf numFmtId="0" fontId="0" fillId="2" borderId="8" xfId="0" applyFont="1" applyFill="1" applyBorder="1" applyAlignment="1" applyProtection="1">
      <alignment vertical="center"/>
      <protection hidden="1"/>
    </xf>
    <xf numFmtId="0" fontId="17" fillId="2" borderId="9" xfId="0" applyFont="1" applyFill="1" applyBorder="1" applyAlignment="1" applyProtection="1">
      <alignment horizontal="left" vertical="center"/>
      <protection hidden="1"/>
    </xf>
    <xf numFmtId="0" fontId="17" fillId="2" borderId="10" xfId="0" applyFont="1" applyFill="1" applyBorder="1" applyAlignment="1" applyProtection="1">
      <alignment horizontal="left" vertical="center"/>
      <protection hidden="1"/>
    </xf>
    <xf numFmtId="0" fontId="17" fillId="8" borderId="0" xfId="0" applyFont="1" applyFill="1" applyAlignment="1" applyProtection="1">
      <alignment horizontal="left" vertical="center"/>
      <protection hidden="1"/>
    </xf>
    <xf numFmtId="0" fontId="0" fillId="2" borderId="11" xfId="0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17" fillId="2" borderId="7" xfId="0" applyFont="1" applyFill="1" applyBorder="1" applyAlignment="1" applyProtection="1">
      <alignment horizontal="left" vertical="center"/>
      <protection hidden="1"/>
    </xf>
    <xf numFmtId="0" fontId="0" fillId="2" borderId="12" xfId="0" applyFont="1" applyFill="1" applyBorder="1" applyAlignment="1" applyProtection="1">
      <alignment vertical="center"/>
      <protection hidden="1"/>
    </xf>
    <xf numFmtId="0" fontId="17" fillId="2" borderId="1" xfId="0" applyFont="1" applyFill="1" applyBorder="1" applyAlignment="1" applyProtection="1">
      <alignment horizontal="left" vertical="center"/>
      <protection hidden="1"/>
    </xf>
    <xf numFmtId="0" fontId="17" fillId="2" borderId="13" xfId="0" applyFont="1" applyFill="1" applyBorder="1" applyAlignment="1" applyProtection="1">
      <alignment horizontal="left" vertical="center"/>
      <protection hidden="1"/>
    </xf>
    <xf numFmtId="0" fontId="0" fillId="8" borderId="0" xfId="0" applyFont="1" applyFill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horizontal="left" wrapText="1"/>
      <protection hidden="1"/>
    </xf>
    <xf numFmtId="0" fontId="18" fillId="8" borderId="0" xfId="0" applyFont="1" applyFill="1" applyProtection="1">
      <protection hidden="1"/>
    </xf>
    <xf numFmtId="165" fontId="18" fillId="2" borderId="4" xfId="26" applyNumberFormat="1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/>
      <protection hidden="1"/>
    </xf>
    <xf numFmtId="0" fontId="21" fillId="5" borderId="5" xfId="0" applyFont="1" applyFill="1" applyBorder="1" applyProtection="1">
      <protection hidden="1"/>
    </xf>
    <xf numFmtId="0" fontId="18" fillId="2" borderId="0" xfId="0" applyFont="1" applyFill="1" applyBorder="1" applyAlignment="1" applyProtection="1">
      <protection hidden="1"/>
    </xf>
    <xf numFmtId="0" fontId="21" fillId="5" borderId="10" xfId="0" applyFont="1" applyFill="1" applyBorder="1" applyAlignment="1">
      <alignment horizontal="center"/>
    </xf>
    <xf numFmtId="165" fontId="18" fillId="2" borderId="10" xfId="26" applyNumberFormat="1" applyFont="1" applyFill="1" applyBorder="1" applyAlignment="1" applyProtection="1">
      <alignment horizontal="center"/>
      <protection locked="0"/>
    </xf>
    <xf numFmtId="165" fontId="18" fillId="2" borderId="7" xfId="26" applyNumberFormat="1" applyFont="1" applyFill="1" applyBorder="1" applyAlignment="1" applyProtection="1">
      <alignment horizontal="center"/>
      <protection locked="0"/>
    </xf>
    <xf numFmtId="165" fontId="18" fillId="2" borderId="13" xfId="26" applyNumberFormat="1" applyFont="1" applyFill="1" applyBorder="1" applyAlignment="1" applyProtection="1">
      <alignment horizontal="center"/>
      <protection locked="0"/>
    </xf>
    <xf numFmtId="165" fontId="19" fillId="7" borderId="3" xfId="26" applyNumberFormat="1" applyFont="1" applyFill="1" applyBorder="1" applyAlignment="1">
      <alignment horizontal="center"/>
    </xf>
    <xf numFmtId="0" fontId="19" fillId="7" borderId="3" xfId="0" applyFont="1" applyFill="1" applyBorder="1" applyProtection="1">
      <protection hidden="1"/>
    </xf>
    <xf numFmtId="0" fontId="21" fillId="5" borderId="3" xfId="0" applyFont="1" applyFill="1" applyBorder="1" applyProtection="1">
      <protection hidden="1"/>
    </xf>
    <xf numFmtId="0" fontId="18" fillId="2" borderId="11" xfId="0" applyFont="1" applyFill="1" applyBorder="1" applyAlignment="1" applyProtection="1">
      <alignment horizontal="left"/>
      <protection hidden="1"/>
    </xf>
    <xf numFmtId="0" fontId="18" fillId="2" borderId="11" xfId="0" applyFont="1" applyFill="1" applyBorder="1" applyAlignment="1" applyProtection="1">
      <alignment wrapText="1"/>
      <protection hidden="1"/>
    </xf>
    <xf numFmtId="165" fontId="18" fillId="2" borderId="4" xfId="26" applyNumberFormat="1" applyFont="1" applyFill="1" applyBorder="1" applyAlignment="1" applyProtection="1">
      <alignment horizontal="center" vertical="center"/>
      <protection hidden="1"/>
    </xf>
    <xf numFmtId="0" fontId="24" fillId="8" borderId="0" xfId="0" applyFont="1" applyFill="1" applyProtection="1">
      <protection hidden="1"/>
    </xf>
    <xf numFmtId="0" fontId="25" fillId="8" borderId="0" xfId="0" applyFont="1" applyFill="1" applyProtection="1">
      <protection hidden="1"/>
    </xf>
    <xf numFmtId="165" fontId="25" fillId="8" borderId="0" xfId="0" applyNumberFormat="1" applyFont="1" applyFill="1" applyProtection="1">
      <protection hidden="1"/>
    </xf>
    <xf numFmtId="165" fontId="25" fillId="8" borderId="0" xfId="26" applyNumberFormat="1" applyFont="1" applyFill="1" applyProtection="1">
      <protection hidden="1"/>
    </xf>
    <xf numFmtId="0" fontId="20" fillId="4" borderId="14" xfId="0" applyFont="1" applyFill="1" applyBorder="1" applyAlignment="1" applyProtection="1">
      <alignment horizont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0" fillId="4" borderId="3" xfId="0" applyFont="1" applyFill="1" applyBorder="1" applyAlignment="1" applyProtection="1">
      <alignment horizontal="center"/>
      <protection hidden="1"/>
    </xf>
    <xf numFmtId="0" fontId="22" fillId="6" borderId="14" xfId="0" applyFont="1" applyFill="1" applyBorder="1" applyAlignment="1" applyProtection="1">
      <alignment horizontal="center"/>
      <protection hidden="1"/>
    </xf>
    <xf numFmtId="0" fontId="22" fillId="6" borderId="5" xfId="0" applyFont="1" applyFill="1" applyBorder="1" applyAlignment="1" applyProtection="1">
      <alignment horizontal="center"/>
      <protection hidden="1"/>
    </xf>
    <xf numFmtId="0" fontId="22" fillId="6" borderId="3" xfId="0" applyFont="1" applyFill="1" applyBorder="1" applyAlignment="1" applyProtection="1">
      <alignment horizontal="center"/>
      <protection hidden="1"/>
    </xf>
    <xf numFmtId="0" fontId="19" fillId="2" borderId="0" xfId="0" applyFont="1" applyFill="1" applyBorder="1" applyAlignment="1" applyProtection="1">
      <alignment horizontal="left"/>
      <protection hidden="1"/>
    </xf>
    <xf numFmtId="0" fontId="19" fillId="2" borderId="0" xfId="0" applyFont="1" applyFill="1" applyBorder="1" applyAlignment="1" applyProtection="1">
      <alignment horizontal="left" wrapText="1"/>
      <protection hidden="1"/>
    </xf>
    <xf numFmtId="165" fontId="19" fillId="7" borderId="14" xfId="26" applyNumberFormat="1" applyFont="1" applyFill="1" applyBorder="1" applyAlignment="1" applyProtection="1">
      <alignment horizontal="center"/>
      <protection hidden="1"/>
    </xf>
    <xf numFmtId="165" fontId="19" fillId="7" borderId="3" xfId="26" applyNumberFormat="1" applyFont="1" applyFill="1" applyBorder="1" applyAlignment="1" applyProtection="1">
      <alignment horizontal="center"/>
      <protection hidden="1"/>
    </xf>
    <xf numFmtId="0" fontId="23" fillId="3" borderId="14" xfId="0" applyFont="1" applyFill="1" applyBorder="1" applyAlignment="1" applyProtection="1">
      <alignment horizontal="center" wrapText="1"/>
      <protection hidden="1"/>
    </xf>
    <xf numFmtId="0" fontId="23" fillId="3" borderId="5" xfId="0" applyFont="1" applyFill="1" applyBorder="1" applyAlignment="1" applyProtection="1">
      <alignment horizontal="center" wrapText="1"/>
      <protection hidden="1"/>
    </xf>
    <xf numFmtId="0" fontId="23" fillId="3" borderId="3" xfId="0" applyFont="1" applyFill="1" applyBorder="1" applyAlignment="1" applyProtection="1">
      <alignment horizontal="center" wrapText="1"/>
      <protection hidden="1"/>
    </xf>
    <xf numFmtId="165" fontId="19" fillId="7" borderId="14" xfId="26" applyNumberFormat="1" applyFont="1" applyFill="1" applyBorder="1" applyAlignment="1" applyProtection="1">
      <alignment horizontal="center" vertical="center"/>
      <protection hidden="1"/>
    </xf>
    <xf numFmtId="165" fontId="19" fillId="7" borderId="3" xfId="26" applyNumberFormat="1" applyFont="1" applyFill="1" applyBorder="1" applyAlignment="1" applyProtection="1">
      <alignment horizontal="center" vertical="center"/>
      <protection hidden="1"/>
    </xf>
  </cellXfs>
  <cellStyles count="27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2" xfId="13" xr:uid="{00000000-0005-0000-0000-00000B000000}"/>
    <cellStyle name="Comma 3 2" xfId="19" xr:uid="{00000000-0005-0000-0000-00000C000000}"/>
    <cellStyle name="Comma 5" xfId="16" xr:uid="{00000000-0005-0000-0000-00000D000000}"/>
    <cellStyle name="Hyperlink 2" xfId="14" xr:uid="{00000000-0005-0000-0000-00000E000000}"/>
    <cellStyle name="Normal" xfId="0" builtinId="0"/>
    <cellStyle name="Normal 2" xfId="1" xr:uid="{00000000-0005-0000-0000-000010000000}"/>
    <cellStyle name="Normal 3" xfId="17" xr:uid="{00000000-0005-0000-0000-000011000000}"/>
    <cellStyle name="Normal 3 2" xfId="18" xr:uid="{00000000-0005-0000-0000-000012000000}"/>
    <cellStyle name="Normal 33" xfId="22" xr:uid="{00000000-0005-0000-0000-000013000000}"/>
    <cellStyle name="Normal 8" xfId="20" xr:uid="{00000000-0005-0000-0000-000014000000}"/>
    <cellStyle name="Normal 9 10" xfId="24" xr:uid="{00000000-0005-0000-0000-000015000000}"/>
    <cellStyle name="Percent" xfId="26" builtinId="5"/>
    <cellStyle name="Percent 2" xfId="15" xr:uid="{00000000-0005-0000-0000-000016000000}"/>
    <cellStyle name="Percent 2 10" xfId="25" xr:uid="{00000000-0005-0000-0000-000017000000}"/>
    <cellStyle name="Percent 3" xfId="21" xr:uid="{00000000-0005-0000-0000-000018000000}"/>
    <cellStyle name="Percent 8" xfId="23" xr:uid="{00000000-0005-0000-0000-000019000000}"/>
  </cellStyles>
  <dxfs count="2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00"/>
      <color rgb="FFFFDB74"/>
      <color rgb="FFFFF9E3"/>
      <color rgb="FFFF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Nordique Pro Semibold" panose="00000700000000000000" pitchFamily="50" charset="0"/>
                <a:ea typeface="+mn-ea"/>
                <a:cs typeface="Calibri Light" panose="020F0302020204030204" pitchFamily="34" charset="0"/>
              </a:defRPr>
            </a:pPr>
            <a:r>
              <a:rPr lang="en-GB" sz="1200">
                <a:latin typeface="Nordique Pro Semibold" panose="00000700000000000000" pitchFamily="50" charset="0"/>
              </a:rPr>
              <a:t>Impact composition by sector</a:t>
            </a:r>
          </a:p>
        </c:rich>
      </c:tx>
      <c:layout>
        <c:manualLayout>
          <c:xMode val="edge"/>
          <c:yMode val="edge"/>
          <c:x val="0.14803750892779671"/>
          <c:y val="3.052654687868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Nordique Pro Semibold" panose="00000700000000000000" pitchFamily="50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1"/>
          <c:order val="0"/>
          <c:tx>
            <c:strRef>
              <c:f>'IPR equity tool (RBICS 1)'!$C$42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1)'!$E$42</c:f>
              <c:numCache>
                <c:formatCode>0.0%</c:formatCode>
                <c:ptCount val="1"/>
                <c:pt idx="0">
                  <c:v>-1.0596144584513196E-3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06-4CAB-B782-B2B4AAC4572F}"/>
            </c:ext>
          </c:extLst>
        </c:ser>
        <c:ser>
          <c:idx val="10"/>
          <c:order val="1"/>
          <c:tx>
            <c:strRef>
              <c:f>'IPR equity tool (RBICS 1)'!$C$41</c:f>
              <c:strCache>
                <c:ptCount val="1"/>
                <c:pt idx="0">
                  <c:v>Telecommunications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1)'!$E$41</c:f>
              <c:numCache>
                <c:formatCode>0.0%</c:formatCode>
                <c:ptCount val="1"/>
                <c:pt idx="0">
                  <c:v>-2.2060556275442148E-4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06-4CAB-B782-B2B4AAC4572F}"/>
            </c:ext>
          </c:extLst>
        </c:ser>
        <c:ser>
          <c:idx val="9"/>
          <c:order val="2"/>
          <c:tx>
            <c:strRef>
              <c:f>'IPR equity tool (RBICS 1)'!$C$40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1)'!$E$40</c:f>
              <c:numCache>
                <c:formatCode>0.0%</c:formatCode>
                <c:ptCount val="1"/>
                <c:pt idx="0">
                  <c:v>-4.8341204194581759E-6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06-4CAB-B782-B2B4AAC4572F}"/>
            </c:ext>
          </c:extLst>
        </c:ser>
        <c:ser>
          <c:idx val="8"/>
          <c:order val="3"/>
          <c:tx>
            <c:strRef>
              <c:f>'IPR equity tool (RBICS 1)'!$C$39</c:f>
              <c:strCache>
                <c:ptCount val="1"/>
                <c:pt idx="0">
                  <c:v>Consumer Non-Cyclicals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1)'!$E$39</c:f>
              <c:numCache>
                <c:formatCode>0.0%</c:formatCode>
                <c:ptCount val="1"/>
                <c:pt idx="0">
                  <c:v>-2.2609177683028704E-3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06-4CAB-B782-B2B4AAC4572F}"/>
            </c:ext>
          </c:extLst>
        </c:ser>
        <c:ser>
          <c:idx val="7"/>
          <c:order val="4"/>
          <c:tx>
            <c:strRef>
              <c:f>'IPR equity tool (RBICS 1)'!$C$38</c:f>
              <c:strCache>
                <c:ptCount val="1"/>
                <c:pt idx="0">
                  <c:v>Non-Energy Materials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1)'!$E$38</c:f>
              <c:numCache>
                <c:formatCode>0.0%</c:formatCode>
                <c:ptCount val="1"/>
                <c:pt idx="0">
                  <c:v>-1.9074458533698772E-3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06-4CAB-B782-B2B4AAC4572F}"/>
            </c:ext>
          </c:extLst>
        </c:ser>
        <c:ser>
          <c:idx val="6"/>
          <c:order val="5"/>
          <c:tx>
            <c:strRef>
              <c:f>'IPR equity tool (RBICS 1)'!$C$37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1)'!$E$37</c:f>
              <c:numCache>
                <c:formatCode>0.0%</c:formatCode>
                <c:ptCount val="1"/>
                <c:pt idx="0">
                  <c:v>4.4292874847303652E-4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06-4CAB-B782-B2B4AAC4572F}"/>
            </c:ext>
          </c:extLst>
        </c:ser>
        <c:ser>
          <c:idx val="5"/>
          <c:order val="6"/>
          <c:tx>
            <c:strRef>
              <c:f>'IPR equity tool (RBICS 1)'!$C$36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1)'!$E$36</c:f>
              <c:numCache>
                <c:formatCode>0.0%</c:formatCode>
                <c:ptCount val="1"/>
                <c:pt idx="0">
                  <c:v>-2.3804059104149067E-4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06-4CAB-B782-B2B4AAC4572F}"/>
            </c:ext>
          </c:extLst>
        </c:ser>
        <c:ser>
          <c:idx val="4"/>
          <c:order val="7"/>
          <c:tx>
            <c:strRef>
              <c:f>'IPR equity tool (RBICS 1)'!$C$35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1)'!$E$35</c:f>
              <c:numCache>
                <c:formatCode>0.0%</c:formatCode>
                <c:ptCount val="1"/>
                <c:pt idx="0">
                  <c:v>-7.5779452018223529E-4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6-4CAB-B782-B2B4AAC4572F}"/>
            </c:ext>
          </c:extLst>
        </c:ser>
        <c:ser>
          <c:idx val="3"/>
          <c:order val="8"/>
          <c:tx>
            <c:strRef>
              <c:f>'IPR equity tool (RBICS 1)'!$C$34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1)'!$E$34</c:f>
              <c:numCache>
                <c:formatCode>0.0%</c:formatCode>
                <c:ptCount val="1"/>
                <c:pt idx="0">
                  <c:v>-2.1485037110644246E-2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6-4CAB-B782-B2B4AAC4572F}"/>
            </c:ext>
          </c:extLst>
        </c:ser>
        <c:ser>
          <c:idx val="2"/>
          <c:order val="9"/>
          <c:tx>
            <c:strRef>
              <c:f>'IPR equity tool (RBICS 1)'!$C$33</c:f>
              <c:strCache>
                <c:ptCount val="1"/>
                <c:pt idx="0">
                  <c:v>Consumer Cyclicals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1)'!$E$33</c:f>
              <c:numCache>
                <c:formatCode>0.0%</c:formatCode>
                <c:ptCount val="1"/>
                <c:pt idx="0">
                  <c:v>-2.6747645073083989E-3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6-4CAB-B782-B2B4AAC4572F}"/>
            </c:ext>
          </c:extLst>
        </c:ser>
        <c:ser>
          <c:idx val="1"/>
          <c:order val="10"/>
          <c:tx>
            <c:strRef>
              <c:f>'IPR equity tool (RBICS 1)'!$C$32</c:f>
              <c:strCache>
                <c:ptCount val="1"/>
                <c:pt idx="0">
                  <c:v>Consumer 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1)'!$E$32</c:f>
              <c:numCache>
                <c:formatCode>0.0%</c:formatCode>
                <c:ptCount val="1"/>
                <c:pt idx="0">
                  <c:v>-5.7914044319728889E-4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6-4CAB-B782-B2B4AAC4572F}"/>
            </c:ext>
          </c:extLst>
        </c:ser>
        <c:ser>
          <c:idx val="0"/>
          <c:order val="11"/>
          <c:tx>
            <c:strRef>
              <c:f>'IPR equity tool (RBICS 1)'!$C$31</c:f>
              <c:strCache>
                <c:ptCount val="1"/>
                <c:pt idx="0">
                  <c:v>Business Services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'IPR equity tool (RBICS 1)'!$C$43</c:f>
              <c:strCache>
                <c:ptCount val="1"/>
                <c:pt idx="0">
                  <c:v>Portfolio</c:v>
                </c:pt>
              </c:strCache>
            </c:strRef>
          </c:cat>
          <c:val>
            <c:numRef>
              <c:f>'IPR equity tool (RBICS 1)'!$E$31</c:f>
              <c:numCache>
                <c:formatCode>0.0%</c:formatCode>
                <c:ptCount val="1"/>
                <c:pt idx="0">
                  <c:v>-1.4671429067949506E-4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6-4CAB-B782-B2B4AAC4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4086976"/>
        <c:axId val="814087632"/>
      </c:barChart>
      <c:catAx>
        <c:axId val="81408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814087632"/>
        <c:crosses val="autoZero"/>
        <c:auto val="1"/>
        <c:lblAlgn val="ctr"/>
        <c:lblOffset val="100"/>
        <c:noMultiLvlLbl val="0"/>
      </c:catAx>
      <c:valAx>
        <c:axId val="814087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GB"/>
                  <a:t>FPS valuation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814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60858891033999"/>
          <c:y val="2.4382778861207568E-2"/>
          <c:w val="0.3541066786332589"/>
          <c:h val="0.94818178758971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00000"/>
                </a:solidFill>
                <a:latin typeface="Nordique Pro Semibold" panose="00000700000000000000" pitchFamily="50" charset="0"/>
                <a:ea typeface="+mn-ea"/>
                <a:cs typeface="Calibri Light" panose="020F0302020204030204" pitchFamily="34" charset="0"/>
              </a:defRPr>
            </a:pPr>
            <a:r>
              <a:rPr lang="en-GB" sz="1200">
                <a:latin typeface="Nordique Pro Semibold" panose="00000700000000000000" pitchFamily="50" charset="0"/>
              </a:rPr>
              <a:t>Portfolio composition by sector</a:t>
            </a:r>
          </a:p>
        </c:rich>
      </c:tx>
      <c:layout>
        <c:manualLayout>
          <c:xMode val="edge"/>
          <c:yMode val="edge"/>
          <c:x val="0.11352437113132778"/>
          <c:y val="3.421938048679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00"/>
              </a:solidFill>
              <a:latin typeface="Nordique Pro Semibold" panose="00000700000000000000" pitchFamily="50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03658247381933"/>
          <c:y val="0.17850314652784915"/>
          <c:w val="0.45852529909712364"/>
          <c:h val="0.7032040348845221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'IPR equity tool (RBICS 1)'!$C$20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1)'!$E$20</c:f>
              <c:numCache>
                <c:formatCode>0.0%</c:formatCode>
                <c:ptCount val="1"/>
                <c:pt idx="0">
                  <c:v>2.8705272416581017E-2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91-4C70-8154-E53CEA6348FA}"/>
            </c:ext>
          </c:extLst>
        </c:ser>
        <c:ser>
          <c:idx val="10"/>
          <c:order val="1"/>
          <c:tx>
            <c:strRef>
              <c:f>'IPR equity tool (RBICS 1)'!$C$19</c:f>
              <c:strCache>
                <c:ptCount val="1"/>
                <c:pt idx="0">
                  <c:v>Telecommunications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1)'!$E$19</c:f>
              <c:numCache>
                <c:formatCode>0.0%</c:formatCode>
                <c:ptCount val="1"/>
                <c:pt idx="0">
                  <c:v>4.8016674643184196E-2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91-4C70-8154-E53CEA6348FA}"/>
            </c:ext>
          </c:extLst>
        </c:ser>
        <c:ser>
          <c:idx val="9"/>
          <c:order val="2"/>
          <c:tx>
            <c:strRef>
              <c:f>'IPR equity tool (RBICS 1)'!$C$18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1)'!$E$18</c:f>
              <c:numCache>
                <c:formatCode>0.0%</c:formatCode>
                <c:ptCount val="1"/>
                <c:pt idx="0">
                  <c:v>0.18876696052659708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91-4C70-8154-E53CEA6348FA}"/>
            </c:ext>
          </c:extLst>
        </c:ser>
        <c:ser>
          <c:idx val="8"/>
          <c:order val="3"/>
          <c:tx>
            <c:strRef>
              <c:f>'IPR equity tool (RBICS 1)'!$C$17</c:f>
              <c:strCache>
                <c:ptCount val="1"/>
                <c:pt idx="0">
                  <c:v>Consumer Non-Cyclicals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1)'!$E$17</c:f>
              <c:numCache>
                <c:formatCode>0.0%</c:formatCode>
                <c:ptCount val="1"/>
                <c:pt idx="0">
                  <c:v>0.12056322813353894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91-4C70-8154-E53CEA6348FA}"/>
            </c:ext>
          </c:extLst>
        </c:ser>
        <c:ser>
          <c:idx val="7"/>
          <c:order val="4"/>
          <c:tx>
            <c:strRef>
              <c:f>'IPR equity tool (RBICS 1)'!$C$16</c:f>
              <c:strCache>
                <c:ptCount val="1"/>
                <c:pt idx="0">
                  <c:v>Non-Energy Materials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1)'!$E$16</c:f>
              <c:numCache>
                <c:formatCode>0.0%</c:formatCode>
                <c:ptCount val="1"/>
                <c:pt idx="0">
                  <c:v>4.6939115158212814E-2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91-4C70-8154-E53CEA6348FA}"/>
            </c:ext>
          </c:extLst>
        </c:ser>
        <c:ser>
          <c:idx val="6"/>
          <c:order val="5"/>
          <c:tx>
            <c:strRef>
              <c:f>'IPR equity tool (RBICS 1)'!$C$15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'IPR equity tool (RBICS 1)'!$E$15</c:f>
              <c:numCache>
                <c:formatCode>0.0%</c:formatCode>
                <c:ptCount val="1"/>
                <c:pt idx="0">
                  <c:v>7.4620257105700194E-2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91-4C70-8154-E53CEA6348FA}"/>
            </c:ext>
          </c:extLst>
        </c:ser>
        <c:ser>
          <c:idx val="5"/>
          <c:order val="6"/>
          <c:tx>
            <c:strRef>
              <c:f>'IPR equity tool (RBICS 1)'!$C$14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'IPR equity tool (RBICS 1)'!$E$14</c:f>
              <c:numCache>
                <c:formatCode>0.0%</c:formatCode>
                <c:ptCount val="1"/>
                <c:pt idx="0">
                  <c:v>0.10315049602454444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91-4C70-8154-E53CEA6348FA}"/>
            </c:ext>
          </c:extLst>
        </c:ser>
        <c:ser>
          <c:idx val="4"/>
          <c:order val="7"/>
          <c:tx>
            <c:strRef>
              <c:f>'IPR equity tool (RBICS 1)'!$C$13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'IPR equity tool (RBICS 1)'!$E$13</c:f>
              <c:numCache>
                <c:formatCode>0.0%</c:formatCode>
                <c:ptCount val="1"/>
                <c:pt idx="0">
                  <c:v>0.23262618937191157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91-4C70-8154-E53CEA6348FA}"/>
            </c:ext>
          </c:extLst>
        </c:ser>
        <c:ser>
          <c:idx val="3"/>
          <c:order val="8"/>
          <c:tx>
            <c:strRef>
              <c:f>'IPR equity tool (RBICS 1)'!$C$12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'IPR equity tool (RBICS 1)'!$E$12</c:f>
              <c:numCache>
                <c:formatCode>0.0%</c:formatCode>
                <c:ptCount val="1"/>
                <c:pt idx="0">
                  <c:v>6.5693546378890078E-2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1-4C70-8154-E53CEA6348FA}"/>
            </c:ext>
          </c:extLst>
        </c:ser>
        <c:ser>
          <c:idx val="2"/>
          <c:order val="9"/>
          <c:tx>
            <c:strRef>
              <c:f>'IPR equity tool (RBICS 1)'!$C$11</c:f>
              <c:strCache>
                <c:ptCount val="1"/>
                <c:pt idx="0">
                  <c:v>Consumer Cyclicals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'IPR equity tool (RBICS 1)'!$E$11</c:f>
              <c:numCache>
                <c:formatCode>0.0%</c:formatCode>
                <c:ptCount val="1"/>
                <c:pt idx="0">
                  <c:v>5.1199700674393826E-2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1-4C70-8154-E53CEA6348FA}"/>
            </c:ext>
          </c:extLst>
        </c:ser>
        <c:ser>
          <c:idx val="1"/>
          <c:order val="10"/>
          <c:tx>
            <c:strRef>
              <c:f>'IPR equity tool (RBICS 1)'!$C$10</c:f>
              <c:strCache>
                <c:ptCount val="1"/>
                <c:pt idx="0">
                  <c:v>Consumer 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'IPR equity tool (RBICS 1)'!$E$10</c:f>
              <c:numCache>
                <c:formatCode>0.0%</c:formatCode>
                <c:ptCount val="1"/>
                <c:pt idx="0">
                  <c:v>2.8832023240794844E-2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1-4C70-8154-E53CEA6348FA}"/>
            </c:ext>
          </c:extLst>
        </c:ser>
        <c:ser>
          <c:idx val="0"/>
          <c:order val="11"/>
          <c:tx>
            <c:strRef>
              <c:f>'IPR equity tool (RBICS 1)'!$C$9</c:f>
              <c:strCache>
                <c:ptCount val="1"/>
                <c:pt idx="0">
                  <c:v>Business Services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'IPR equity tool (RBICS 1)'!$E$9</c:f>
              <c:numCache>
                <c:formatCode>0.0%</c:formatCode>
                <c:ptCount val="1"/>
                <c:pt idx="0">
                  <c:v>1.0886536325651027E-2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1-4C70-8154-E53CEA63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751800"/>
        <c:axId val="1194752784"/>
      </c:barChart>
      <c:catAx>
        <c:axId val="119475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GB"/>
                  <a:t>Portfolio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194752784"/>
        <c:crosses val="autoZero"/>
        <c:auto val="1"/>
        <c:lblAlgn val="ctr"/>
        <c:lblOffset val="100"/>
        <c:noMultiLvlLbl val="0"/>
      </c:catAx>
      <c:valAx>
        <c:axId val="1194752784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GB"/>
                  <a:t>Share of portfolio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19475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51223368240894"/>
          <c:y val="2.074256440576256E-2"/>
          <c:w val="0.35411948075158356"/>
          <c:h val="0.95264830675653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rgbClr val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00000"/>
                </a:solidFill>
                <a:latin typeface="Nordique Pro Semibold" panose="00000700000000000000" pitchFamily="50" charset="0"/>
                <a:ea typeface="+mn-ea"/>
                <a:cs typeface="Calibri Light" panose="020F0302020204030204" pitchFamily="34" charset="0"/>
              </a:defRPr>
            </a:pPr>
            <a:r>
              <a:rPr lang="en-GB" sz="1200">
                <a:latin typeface="Nordique Pro Semibold" panose="00000700000000000000" pitchFamily="50" charset="0"/>
              </a:rPr>
              <a:t>Portfolio composition by subsector</a:t>
            </a:r>
          </a:p>
        </c:rich>
      </c:tx>
      <c:layout>
        <c:manualLayout>
          <c:xMode val="edge"/>
          <c:yMode val="edge"/>
          <c:x val="0.24959487934469013"/>
          <c:y val="8.14740458324630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00"/>
              </a:solidFill>
              <a:latin typeface="Nordique Pro Semibold" panose="00000700000000000000" pitchFamily="50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0526356080489943"/>
          <c:y val="0.12745708077574142"/>
          <c:w val="0.45091010498687661"/>
          <c:h val="0.850800867892648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'IPR equity tool (RBICS 2)'!$C$9:$C$40</c:f>
              <c:strCache>
                <c:ptCount val="32"/>
                <c:pt idx="0">
                  <c:v>Business Services</c:v>
                </c:pt>
                <c:pt idx="1">
                  <c:v>Hospitality Services</c:v>
                </c:pt>
                <c:pt idx="2">
                  <c:v>Media and Publishing Services</c:v>
                </c:pt>
                <c:pt idx="3">
                  <c:v>Consumer Goods</c:v>
                </c:pt>
                <c:pt idx="4">
                  <c:v>Miscellaneous Retail</c:v>
                </c:pt>
                <c:pt idx="5">
                  <c:v>Consumer Vehicles and Parts</c:v>
                </c:pt>
                <c:pt idx="6">
                  <c:v>Consumer Retail</c:v>
                </c:pt>
                <c:pt idx="7">
                  <c:v>Upstream Energy</c:v>
                </c:pt>
                <c:pt idx="8">
                  <c:v>Downstream and Midstream Energy</c:v>
                </c:pt>
                <c:pt idx="9">
                  <c:v>Integrated Oil and Gas Exploration and Production</c:v>
                </c:pt>
                <c:pt idx="10">
                  <c:v>Banking</c:v>
                </c:pt>
                <c:pt idx="11">
                  <c:v>Insurance</c:v>
                </c:pt>
                <c:pt idx="12">
                  <c:v>Investment Services</c:v>
                </c:pt>
                <c:pt idx="13">
                  <c:v>Real Estate</c:v>
                </c:pt>
                <c:pt idx="14">
                  <c:v>Specialty Finance and Services</c:v>
                </c:pt>
                <c:pt idx="15">
                  <c:v>Biopharmaceuticals</c:v>
                </c:pt>
                <c:pt idx="16">
                  <c:v>Healthcare Services</c:v>
                </c:pt>
                <c:pt idx="17">
                  <c:v>Healthcare Equipment</c:v>
                </c:pt>
                <c:pt idx="18">
                  <c:v>Industrial Manufacturing</c:v>
                </c:pt>
                <c:pt idx="19">
                  <c:v>Industrial Services</c:v>
                </c:pt>
                <c:pt idx="20">
                  <c:v>Chemical, Plastic and Rubber Materials</c:v>
                </c:pt>
                <c:pt idx="21">
                  <c:v>Mining and Mineral Products</c:v>
                </c:pt>
                <c:pt idx="22">
                  <c:v>Manufactured Products</c:v>
                </c:pt>
                <c:pt idx="23">
                  <c:v>Food and Staples Retail</c:v>
                </c:pt>
                <c:pt idx="24">
                  <c:v>Food and Tobacco Production</c:v>
                </c:pt>
                <c:pt idx="25">
                  <c:v>Household Products</c:v>
                </c:pt>
                <c:pt idx="26">
                  <c:v>Household Services</c:v>
                </c:pt>
                <c:pt idx="27">
                  <c:v>Electronic Components and Manufacturing</c:v>
                </c:pt>
                <c:pt idx="28">
                  <c:v>Hardware</c:v>
                </c:pt>
                <c:pt idx="29">
                  <c:v>Software and Consulting</c:v>
                </c:pt>
                <c:pt idx="30">
                  <c:v>Telecommunications</c:v>
                </c:pt>
                <c:pt idx="31">
                  <c:v>Utilities</c:v>
                </c:pt>
              </c:strCache>
            </c:strRef>
          </c:cat>
          <c:val>
            <c:numRef>
              <c:f>'IPR equity tool (RBICS 2)'!$E$9:$E$40</c:f>
              <c:numCache>
                <c:formatCode>0.0%</c:formatCode>
                <c:ptCount val="32"/>
                <c:pt idx="0">
                  <c:v>1.0886536325651026E-2</c:v>
                </c:pt>
                <c:pt idx="1">
                  <c:v>2.0250408099487562E-2</c:v>
                </c:pt>
                <c:pt idx="2">
                  <c:v>8.5816151413072687E-3</c:v>
                </c:pt>
                <c:pt idx="3">
                  <c:v>1.4439785454886341E-2</c:v>
                </c:pt>
                <c:pt idx="4">
                  <c:v>3.7948750150709806E-3</c:v>
                </c:pt>
                <c:pt idx="5">
                  <c:v>1.9727266198177523E-2</c:v>
                </c:pt>
                <c:pt idx="6">
                  <c:v>1.3237774006258977E-2</c:v>
                </c:pt>
                <c:pt idx="7">
                  <c:v>1.8082802261489846E-2</c:v>
                </c:pt>
                <c:pt idx="8">
                  <c:v>9.8157186642586734E-3</c:v>
                </c:pt>
                <c:pt idx="9">
                  <c:v>3.7795025453141562E-2</c:v>
                </c:pt>
                <c:pt idx="10">
                  <c:v>0.10867119952831701</c:v>
                </c:pt>
                <c:pt idx="11">
                  <c:v>4.4792684930075467E-2</c:v>
                </c:pt>
                <c:pt idx="12">
                  <c:v>2.7278403462716733E-2</c:v>
                </c:pt>
                <c:pt idx="13">
                  <c:v>2.8491245324795748E-2</c:v>
                </c:pt>
                <c:pt idx="14">
                  <c:v>2.3392656126006689E-2</c:v>
                </c:pt>
                <c:pt idx="15">
                  <c:v>5.9559334649951702E-2</c:v>
                </c:pt>
                <c:pt idx="16">
                  <c:v>1.9393853283580401E-2</c:v>
                </c:pt>
                <c:pt idx="17">
                  <c:v>2.4197308091012341E-2</c:v>
                </c:pt>
                <c:pt idx="18">
                  <c:v>4.8322766865608602E-2</c:v>
                </c:pt>
                <c:pt idx="19">
                  <c:v>2.6297490240091599E-2</c:v>
                </c:pt>
                <c:pt idx="20">
                  <c:v>1.9251011896676638E-2</c:v>
                </c:pt>
                <c:pt idx="21">
                  <c:v>2.2100607454661598E-2</c:v>
                </c:pt>
                <c:pt idx="22">
                  <c:v>5.5874958068745702E-3</c:v>
                </c:pt>
                <c:pt idx="23">
                  <c:v>4.3963786911813907E-2</c:v>
                </c:pt>
                <c:pt idx="24">
                  <c:v>5.1151861144175137E-2</c:v>
                </c:pt>
                <c:pt idx="25">
                  <c:v>2.4743270930890102E-2</c:v>
                </c:pt>
                <c:pt idx="26">
                  <c:v>7.0430914665986749E-4</c:v>
                </c:pt>
                <c:pt idx="27">
                  <c:v>3.1968377202581007E-2</c:v>
                </c:pt>
                <c:pt idx="28">
                  <c:v>4.5031105352346563E-2</c:v>
                </c:pt>
                <c:pt idx="29">
                  <c:v>0.11176747797166954</c:v>
                </c:pt>
                <c:pt idx="30">
                  <c:v>4.8016674643184189E-2</c:v>
                </c:pt>
                <c:pt idx="31">
                  <c:v>2.8705272416581013E-2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6B-B208-74C0E448F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2256912"/>
        <c:axId val="1302259208"/>
      </c:barChart>
      <c:catAx>
        <c:axId val="1302256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302259208"/>
        <c:crosses val="autoZero"/>
        <c:auto val="1"/>
        <c:lblAlgn val="ctr"/>
        <c:lblOffset val="100"/>
        <c:noMultiLvlLbl val="0"/>
      </c:catAx>
      <c:valAx>
        <c:axId val="1302259208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GB"/>
                  <a:t>Share of portfolio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30225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rgbClr val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00000"/>
                </a:solidFill>
                <a:latin typeface="Nordique Pro Semibold" panose="00000700000000000000" pitchFamily="50" charset="0"/>
                <a:ea typeface="+mn-ea"/>
                <a:cs typeface="Calibri Light" panose="020F0302020204030204" pitchFamily="34" charset="0"/>
              </a:defRPr>
            </a:pPr>
            <a:r>
              <a:rPr lang="en-GB" sz="1200">
                <a:solidFill>
                  <a:srgbClr val="000000"/>
                </a:solidFill>
                <a:latin typeface="Nordique Pro Semibold" panose="00000700000000000000" pitchFamily="50" charset="0"/>
              </a:rPr>
              <a:t>Portfolio impact by subsector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00"/>
              </a:solidFill>
              <a:latin typeface="Nordique Pro Semibold" panose="00000700000000000000" pitchFamily="50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6347889001942849"/>
          <c:y val="0.10585801774778153"/>
          <c:w val="0.47539434037844669"/>
          <c:h val="0.850668541432320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'IPR equity tool (RBICS 2)'!$M$50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'IPR equity tool (RBICS 2)'!$C$51:$C$83</c:f>
              <c:strCache>
                <c:ptCount val="33"/>
                <c:pt idx="0">
                  <c:v>Business Services</c:v>
                </c:pt>
                <c:pt idx="1">
                  <c:v>Hospitality Services</c:v>
                </c:pt>
                <c:pt idx="2">
                  <c:v>Media and Publishing Services</c:v>
                </c:pt>
                <c:pt idx="3">
                  <c:v>Consumer Goods</c:v>
                </c:pt>
                <c:pt idx="4">
                  <c:v>Miscellaneous Retail</c:v>
                </c:pt>
                <c:pt idx="5">
                  <c:v>Consumer Vehicles and Parts</c:v>
                </c:pt>
                <c:pt idx="6">
                  <c:v>Consumer Retail</c:v>
                </c:pt>
                <c:pt idx="7">
                  <c:v>Upstream Energy</c:v>
                </c:pt>
                <c:pt idx="8">
                  <c:v>Downstream and Midstream Energy</c:v>
                </c:pt>
                <c:pt idx="9">
                  <c:v>Integrated Oil and Gas Exploration and Production</c:v>
                </c:pt>
                <c:pt idx="10">
                  <c:v>Banking</c:v>
                </c:pt>
                <c:pt idx="11">
                  <c:v>Insurance</c:v>
                </c:pt>
                <c:pt idx="12">
                  <c:v>Investment Services</c:v>
                </c:pt>
                <c:pt idx="13">
                  <c:v>Real Estate</c:v>
                </c:pt>
                <c:pt idx="14">
                  <c:v>Specialty Finance and Services</c:v>
                </c:pt>
                <c:pt idx="15">
                  <c:v>Biopharmaceuticals</c:v>
                </c:pt>
                <c:pt idx="16">
                  <c:v>Healthcare Services</c:v>
                </c:pt>
                <c:pt idx="17">
                  <c:v>Healthcare Equipment</c:v>
                </c:pt>
                <c:pt idx="18">
                  <c:v>Industrial Manufacturing</c:v>
                </c:pt>
                <c:pt idx="19">
                  <c:v>Industrial Services</c:v>
                </c:pt>
                <c:pt idx="20">
                  <c:v>Chemical, Plastic and Rubber Materials</c:v>
                </c:pt>
                <c:pt idx="21">
                  <c:v>Mining and Mineral Products</c:v>
                </c:pt>
                <c:pt idx="22">
                  <c:v>Manufactured Products</c:v>
                </c:pt>
                <c:pt idx="23">
                  <c:v>Food and Staples Retail</c:v>
                </c:pt>
                <c:pt idx="24">
                  <c:v>Food and Tobacco Production</c:v>
                </c:pt>
                <c:pt idx="25">
                  <c:v>Household Products</c:v>
                </c:pt>
                <c:pt idx="26">
                  <c:v>Household Services</c:v>
                </c:pt>
                <c:pt idx="27">
                  <c:v>Electronic Components and Manufacturing</c:v>
                </c:pt>
                <c:pt idx="28">
                  <c:v>Hardware</c:v>
                </c:pt>
                <c:pt idx="29">
                  <c:v>Software and Consulting</c:v>
                </c:pt>
                <c:pt idx="30">
                  <c:v>Telecommunications</c:v>
                </c:pt>
                <c:pt idx="31">
                  <c:v>Utilities</c:v>
                </c:pt>
                <c:pt idx="32">
                  <c:v>Portfolio</c:v>
                </c:pt>
              </c:strCache>
            </c:strRef>
          </c:cat>
          <c:val>
            <c:numRef>
              <c:f>'IPR equity tool (RBICS 2)'!$M$51:$M$83</c:f>
              <c:numCache>
                <c:formatCode>0.0%</c:formatCode>
                <c:ptCount val="33"/>
                <c:pt idx="0">
                  <c:v>1</c:v>
                </c:pt>
                <c:pt idx="1">
                  <c:v>0.99945159259135075</c:v>
                </c:pt>
                <c:pt idx="2">
                  <c:v>0.99942085955680271</c:v>
                </c:pt>
                <c:pt idx="3">
                  <c:v>0.99942085955680271</c:v>
                </c:pt>
                <c:pt idx="4">
                  <c:v>0.99924156267379849</c:v>
                </c:pt>
                <c:pt idx="5">
                  <c:v>0.99679987249632074</c:v>
                </c:pt>
                <c:pt idx="6">
                  <c:v>0.9967460950494943</c:v>
                </c:pt>
                <c:pt idx="7">
                  <c:v>0.98992558151259213</c:v>
                </c:pt>
                <c:pt idx="8">
                  <c:v>0.98708873780539952</c:v>
                </c:pt>
                <c:pt idx="9">
                  <c:v>0.97526105793884998</c:v>
                </c:pt>
                <c:pt idx="10">
                  <c:v>0.97523264650148178</c:v>
                </c:pt>
                <c:pt idx="11">
                  <c:v>0.97467324198815264</c:v>
                </c:pt>
                <c:pt idx="12">
                  <c:v>0.97467324198815264</c:v>
                </c:pt>
                <c:pt idx="13">
                  <c:v>0.97452147662582023</c:v>
                </c:pt>
                <c:pt idx="14">
                  <c:v>0.97450326341866766</c:v>
                </c:pt>
                <c:pt idx="15">
                  <c:v>0.97437832943380864</c:v>
                </c:pt>
                <c:pt idx="16">
                  <c:v>0.97434464731531012</c:v>
                </c:pt>
                <c:pt idx="17">
                  <c:v>0.97426522282762618</c:v>
                </c:pt>
                <c:pt idx="18">
                  <c:v>0.97426522282762618</c:v>
                </c:pt>
                <c:pt idx="19">
                  <c:v>0.97470815157609925</c:v>
                </c:pt>
                <c:pt idx="20">
                  <c:v>0.97362696483787714</c:v>
                </c:pt>
                <c:pt idx="21">
                  <c:v>0.97243353888937101</c:v>
                </c:pt>
                <c:pt idx="22">
                  <c:v>0.97243353888937101</c:v>
                </c:pt>
                <c:pt idx="23">
                  <c:v>0.97111320093608444</c:v>
                </c:pt>
                <c:pt idx="24">
                  <c:v>0.97067628376926429</c:v>
                </c:pt>
                <c:pt idx="25">
                  <c:v>0.97053930833547641</c:v>
                </c:pt>
                <c:pt idx="26">
                  <c:v>0.97053930833547641</c:v>
                </c:pt>
                <c:pt idx="27">
                  <c:v>0.97053978795442641</c:v>
                </c:pt>
                <c:pt idx="28">
                  <c:v>0.97076482920189233</c:v>
                </c:pt>
                <c:pt idx="29">
                  <c:v>0.97053495383400701</c:v>
                </c:pt>
                <c:pt idx="30">
                  <c:v>0.97031434827125262</c:v>
                </c:pt>
                <c:pt idx="31">
                  <c:v>0.96925473381280125</c:v>
                </c:pt>
                <c:pt idx="32">
                  <c:v>0.96910801952212178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8-4D64-B37C-35B7FC3F9F28}"/>
            </c:ext>
          </c:extLst>
        </c:ser>
        <c:ser>
          <c:idx val="1"/>
          <c:order val="1"/>
          <c:tx>
            <c:strRef>
              <c:f>'IPR equity tool (RBICS 2)'!$N$50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'IPR equity tool (RBICS 2)'!$C$51:$C$83</c:f>
              <c:strCache>
                <c:ptCount val="33"/>
                <c:pt idx="0">
                  <c:v>Business Services</c:v>
                </c:pt>
                <c:pt idx="1">
                  <c:v>Hospitality Services</c:v>
                </c:pt>
                <c:pt idx="2">
                  <c:v>Media and Publishing Services</c:v>
                </c:pt>
                <c:pt idx="3">
                  <c:v>Consumer Goods</c:v>
                </c:pt>
                <c:pt idx="4">
                  <c:v>Miscellaneous Retail</c:v>
                </c:pt>
                <c:pt idx="5">
                  <c:v>Consumer Vehicles and Parts</c:v>
                </c:pt>
                <c:pt idx="6">
                  <c:v>Consumer Retail</c:v>
                </c:pt>
                <c:pt idx="7">
                  <c:v>Upstream Energy</c:v>
                </c:pt>
                <c:pt idx="8">
                  <c:v>Downstream and Midstream Energy</c:v>
                </c:pt>
                <c:pt idx="9">
                  <c:v>Integrated Oil and Gas Exploration and Production</c:v>
                </c:pt>
                <c:pt idx="10">
                  <c:v>Banking</c:v>
                </c:pt>
                <c:pt idx="11">
                  <c:v>Insurance</c:v>
                </c:pt>
                <c:pt idx="12">
                  <c:v>Investment Services</c:v>
                </c:pt>
                <c:pt idx="13">
                  <c:v>Real Estate</c:v>
                </c:pt>
                <c:pt idx="14">
                  <c:v>Specialty Finance and Services</c:v>
                </c:pt>
                <c:pt idx="15">
                  <c:v>Biopharmaceuticals</c:v>
                </c:pt>
                <c:pt idx="16">
                  <c:v>Healthcare Services</c:v>
                </c:pt>
                <c:pt idx="17">
                  <c:v>Healthcare Equipment</c:v>
                </c:pt>
                <c:pt idx="18">
                  <c:v>Industrial Manufacturing</c:v>
                </c:pt>
                <c:pt idx="19">
                  <c:v>Industrial Services</c:v>
                </c:pt>
                <c:pt idx="20">
                  <c:v>Chemical, Plastic and Rubber Materials</c:v>
                </c:pt>
                <c:pt idx="21">
                  <c:v>Mining and Mineral Products</c:v>
                </c:pt>
                <c:pt idx="22">
                  <c:v>Manufactured Products</c:v>
                </c:pt>
                <c:pt idx="23">
                  <c:v>Food and Staples Retail</c:v>
                </c:pt>
                <c:pt idx="24">
                  <c:v>Food and Tobacco Production</c:v>
                </c:pt>
                <c:pt idx="25">
                  <c:v>Household Products</c:v>
                </c:pt>
                <c:pt idx="26">
                  <c:v>Household Services</c:v>
                </c:pt>
                <c:pt idx="27">
                  <c:v>Electronic Components and Manufacturing</c:v>
                </c:pt>
                <c:pt idx="28">
                  <c:v>Hardware</c:v>
                </c:pt>
                <c:pt idx="29">
                  <c:v>Software and Consulting</c:v>
                </c:pt>
                <c:pt idx="30">
                  <c:v>Telecommunications</c:v>
                </c:pt>
                <c:pt idx="31">
                  <c:v>Utilities</c:v>
                </c:pt>
                <c:pt idx="32">
                  <c:v>Portfolio</c:v>
                </c:pt>
              </c:strCache>
            </c:strRef>
          </c:cat>
          <c:val>
            <c:numRef>
              <c:f>'IPR equity tool (RBICS 2)'!$N$51:$N$83</c:f>
              <c:numCache>
                <c:formatCode>0.0%</c:formatCode>
                <c:ptCount val="3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6.5959182949937301E-6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4.6511833729945273E-5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1.2813208916661045E-3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3.6716683335835665E-4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4.7961895000003807E-7</c:v>
                </c:pt>
                <c:pt idx="27">
                  <c:v>2.7716766795904402E-4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8-4D64-B37C-35B7FC3F9F28}"/>
            </c:ext>
          </c:extLst>
        </c:ser>
        <c:ser>
          <c:idx val="2"/>
          <c:order val="2"/>
          <c:tx>
            <c:strRef>
              <c:f>'IPR equity tool (RBICS 2)'!$O$50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32"/>
            <c:invertIfNegative val="0"/>
            <c:bubble3D val="0"/>
            <c:spPr>
              <a:pattFill prst="dkDnDiag">
                <a:fgClr>
                  <a:schemeClr val="accent4"/>
                </a:fgClr>
                <a:bgClr>
                  <a:schemeClr val="accent2">
                    <a:lumMod val="60000"/>
                    <a:lumOff val="40000"/>
                  </a:schemeClr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8-4D64-B37C-35B7FC3F9F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03-4F40-B3D7-EB4471AC55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03-4F40-B3D7-EB4471AC55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3-4F40-B3D7-EB4471AC55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03-4F40-B3D7-EB4471AC55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03-4F40-B3D7-EB4471AC55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03-4F40-B3D7-EB4471AC55A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03-4F40-B3D7-EB4471AC55A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3-4F40-B3D7-EB4471AC55A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03-4F40-B3D7-EB4471AC55A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3-4F40-B3D7-EB4471AC55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03-4F40-B3D7-EB4471AC55A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03-4F40-B3D7-EB4471AC55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03-4F40-B3D7-EB4471AC55A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03-4F40-B3D7-EB4471AC55A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03-4F40-B3D7-EB4471AC55A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03-4F40-B3D7-EB4471AC55A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03-4F40-B3D7-EB4471AC55A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03-4F40-B3D7-EB4471AC55A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03-4F40-B3D7-EB4471AC55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03-4F40-B3D7-EB4471AC55A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03-4F40-B3D7-EB4471AC55A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03-4F40-B3D7-EB4471AC55A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03-4F40-B3D7-EB4471AC55A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03-4F40-B3D7-EB4471AC55A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03-4F40-B3D7-EB4471AC55A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03-4F40-B3D7-EB4471AC55A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03-4F40-B3D7-EB4471AC55A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03-4F40-B3D7-EB4471AC55A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703-4F40-B3D7-EB4471AC55A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03-4F40-B3D7-EB4471AC55A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703-4F40-B3D7-EB4471AC55A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03-4F40-B3D7-EB4471AC55A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BC0D5081-F0DA-4FB1-A6E2-28DA7EB8578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B88-4D64-B37C-35B7FC3F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ln w="0" cap="sq" cmpd="sng">
                      <a:noFill/>
                      <a:prstDash val="lgDash"/>
                    </a:ln>
                    <a:solidFill>
                      <a:schemeClr val="tx1"/>
                    </a:solidFill>
                    <a:effectLst>
                      <a:glow rad="228600">
                        <a:schemeClr val="bg1">
                          <a:alpha val="70000"/>
                        </a:schemeClr>
                      </a:glow>
                    </a:effectLst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'IPR equity tool (RBICS 2)'!$C$51:$C$83</c:f>
              <c:strCache>
                <c:ptCount val="33"/>
                <c:pt idx="0">
                  <c:v>Business Services</c:v>
                </c:pt>
                <c:pt idx="1">
                  <c:v>Hospitality Services</c:v>
                </c:pt>
                <c:pt idx="2">
                  <c:v>Media and Publishing Services</c:v>
                </c:pt>
                <c:pt idx="3">
                  <c:v>Consumer Goods</c:v>
                </c:pt>
                <c:pt idx="4">
                  <c:v>Miscellaneous Retail</c:v>
                </c:pt>
                <c:pt idx="5">
                  <c:v>Consumer Vehicles and Parts</c:v>
                </c:pt>
                <c:pt idx="6">
                  <c:v>Consumer Retail</c:v>
                </c:pt>
                <c:pt idx="7">
                  <c:v>Upstream Energy</c:v>
                </c:pt>
                <c:pt idx="8">
                  <c:v>Downstream and Midstream Energy</c:v>
                </c:pt>
                <c:pt idx="9">
                  <c:v>Integrated Oil and Gas Exploration and Production</c:v>
                </c:pt>
                <c:pt idx="10">
                  <c:v>Banking</c:v>
                </c:pt>
                <c:pt idx="11">
                  <c:v>Insurance</c:v>
                </c:pt>
                <c:pt idx="12">
                  <c:v>Investment Services</c:v>
                </c:pt>
                <c:pt idx="13">
                  <c:v>Real Estate</c:v>
                </c:pt>
                <c:pt idx="14">
                  <c:v>Specialty Finance and Services</c:v>
                </c:pt>
                <c:pt idx="15">
                  <c:v>Biopharmaceuticals</c:v>
                </c:pt>
                <c:pt idx="16">
                  <c:v>Healthcare Services</c:v>
                </c:pt>
                <c:pt idx="17">
                  <c:v>Healthcare Equipment</c:v>
                </c:pt>
                <c:pt idx="18">
                  <c:v>Industrial Manufacturing</c:v>
                </c:pt>
                <c:pt idx="19">
                  <c:v>Industrial Services</c:v>
                </c:pt>
                <c:pt idx="20">
                  <c:v>Chemical, Plastic and Rubber Materials</c:v>
                </c:pt>
                <c:pt idx="21">
                  <c:v>Mining and Mineral Products</c:v>
                </c:pt>
                <c:pt idx="22">
                  <c:v>Manufactured Products</c:v>
                </c:pt>
                <c:pt idx="23">
                  <c:v>Food and Staples Retail</c:v>
                </c:pt>
                <c:pt idx="24">
                  <c:v>Food and Tobacco Production</c:v>
                </c:pt>
                <c:pt idx="25">
                  <c:v>Household Products</c:v>
                </c:pt>
                <c:pt idx="26">
                  <c:v>Household Services</c:v>
                </c:pt>
                <c:pt idx="27">
                  <c:v>Electronic Components and Manufacturing</c:v>
                </c:pt>
                <c:pt idx="28">
                  <c:v>Hardware</c:v>
                </c:pt>
                <c:pt idx="29">
                  <c:v>Software and Consulting</c:v>
                </c:pt>
                <c:pt idx="30">
                  <c:v>Telecommunications</c:v>
                </c:pt>
                <c:pt idx="31">
                  <c:v>Utilities</c:v>
                </c:pt>
                <c:pt idx="32">
                  <c:v>Portfolio</c:v>
                </c:pt>
              </c:strCache>
            </c:strRef>
          </c:cat>
          <c:val>
            <c:numRef>
              <c:f>'IPR equity tool (RBICS 2)'!$O$51:$O$83</c:f>
              <c:numCache>
                <c:formatCode>0.0%</c:formatCode>
                <c:ptCount val="33"/>
                <c:pt idx="0" formatCode="General">
                  <c:v>0</c:v>
                </c:pt>
                <c:pt idx="1">
                  <c:v>5.4840740864925408E-4</c:v>
                </c:pt>
                <c:pt idx="2">
                  <c:v>3.0733034548036109E-5</c:v>
                </c:pt>
                <c:pt idx="3">
                  <c:v>0</c:v>
                </c:pt>
                <c:pt idx="4">
                  <c:v>1.8589280129921448E-4</c:v>
                </c:pt>
                <c:pt idx="5">
                  <c:v>2.4416901774777511E-3</c:v>
                </c:pt>
                <c:pt idx="6">
                  <c:v>5.377744682644181E-5</c:v>
                </c:pt>
                <c:pt idx="7">
                  <c:v>6.8205135369021619E-3</c:v>
                </c:pt>
                <c:pt idx="8">
                  <c:v>2.8368437071926156E-3</c:v>
                </c:pt>
                <c:pt idx="9">
                  <c:v>1.1827679866549534E-2</c:v>
                </c:pt>
                <c:pt idx="10">
                  <c:v>2.8411437368203174E-5</c:v>
                </c:pt>
                <c:pt idx="11">
                  <c:v>5.5940451332914254E-4</c:v>
                </c:pt>
                <c:pt idx="12">
                  <c:v>0</c:v>
                </c:pt>
                <c:pt idx="13">
                  <c:v>1.982771960623575E-4</c:v>
                </c:pt>
                <c:pt idx="14">
                  <c:v>1.8213207152562028E-5</c:v>
                </c:pt>
                <c:pt idx="15">
                  <c:v>1.2493398485902141E-4</c:v>
                </c:pt>
                <c:pt idx="16">
                  <c:v>3.368211849852365E-5</c:v>
                </c:pt>
                <c:pt idx="17">
                  <c:v>7.942448768394339E-5</c:v>
                </c:pt>
                <c:pt idx="18">
                  <c:v>0</c:v>
                </c:pt>
                <c:pt idx="19">
                  <c:v>8.3839214319303412E-4</c:v>
                </c:pt>
                <c:pt idx="20">
                  <c:v>1.0811867382221063E-3</c:v>
                </c:pt>
                <c:pt idx="21">
                  <c:v>1.1934259485061327E-3</c:v>
                </c:pt>
                <c:pt idx="22">
                  <c:v>0</c:v>
                </c:pt>
                <c:pt idx="23">
                  <c:v>1.6875047866449222E-3</c:v>
                </c:pt>
                <c:pt idx="24">
                  <c:v>4.3691716682014992E-4</c:v>
                </c:pt>
                <c:pt idx="25">
                  <c:v>1.3697543378787813E-4</c:v>
                </c:pt>
                <c:pt idx="26">
                  <c:v>0</c:v>
                </c:pt>
                <c:pt idx="27">
                  <c:v>0</c:v>
                </c:pt>
                <c:pt idx="28">
                  <c:v>5.2126420493125991E-5</c:v>
                </c:pt>
                <c:pt idx="29">
                  <c:v>2.2987536788532381E-4</c:v>
                </c:pt>
                <c:pt idx="30">
                  <c:v>2.2060556275438348E-4</c:v>
                </c:pt>
                <c:pt idx="31">
                  <c:v>1.0596144584513745E-3</c:v>
                </c:pt>
                <c:pt idx="32">
                  <c:v>3.0891980477878063E-2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'IPR equity tool (RBICS 2)'!$P$51:$P$83</c15:f>
                <c15:dlblRangeCache>
                  <c:ptCount val="33"/>
                  <c:pt idx="0">
                    <c:v>0.0%</c:v>
                  </c:pt>
                  <c:pt idx="1">
                    <c:v>-0.1%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-0.2%</c:v>
                  </c:pt>
                  <c:pt idx="6">
                    <c:v>0.0%</c:v>
                  </c:pt>
                  <c:pt idx="7">
                    <c:v>-0.7%</c:v>
                  </c:pt>
                  <c:pt idx="8">
                    <c:v>-0.3%</c:v>
                  </c:pt>
                  <c:pt idx="9">
                    <c:v>-1.2%</c:v>
                  </c:pt>
                  <c:pt idx="10">
                    <c:v>0.0%</c:v>
                  </c:pt>
                  <c:pt idx="11">
                    <c:v>-0.1%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0.1%</c:v>
                  </c:pt>
                  <c:pt idx="19">
                    <c:v>-0.1%</c:v>
                  </c:pt>
                  <c:pt idx="20">
                    <c:v>-0.1%</c:v>
                  </c:pt>
                  <c:pt idx="21">
                    <c:v>-0.1%</c:v>
                  </c:pt>
                  <c:pt idx="22">
                    <c:v>0.0%</c:v>
                  </c:pt>
                  <c:pt idx="23">
                    <c:v>-0.2%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0.0%</c:v>
                  </c:pt>
                  <c:pt idx="29">
                    <c:v>0.0%</c:v>
                  </c:pt>
                  <c:pt idx="30">
                    <c:v>0.0%</c:v>
                  </c:pt>
                  <c:pt idx="31">
                    <c:v>-0.1%</c:v>
                  </c:pt>
                  <c:pt idx="32">
                    <c:v>-3.1%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4B88-4D64-B37C-35B7FC3F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5994656"/>
        <c:axId val="1186000560"/>
      </c:barChart>
      <c:catAx>
        <c:axId val="1185994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186000560"/>
        <c:crossesAt val="1"/>
        <c:auto val="1"/>
        <c:lblAlgn val="ctr"/>
        <c:lblOffset val="100"/>
        <c:noMultiLvlLbl val="0"/>
      </c:catAx>
      <c:valAx>
        <c:axId val="1186000560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FPS valuation</a:t>
                </a:r>
                <a:r>
                  <a:rPr lang="en-GB" baseline="0">
                    <a:solidFill>
                      <a:sysClr val="windowText" lastClr="000000"/>
                    </a:solidFill>
                  </a:rPr>
                  <a:t> (% of current)</a:t>
                </a:r>
                <a:endParaRPr lang="en-GB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54814119422739682"/>
              <c:y val="4.02335958005249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11859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370575929995332"/>
          <c:y val="0.96754315857683271"/>
          <c:w val="0.318409865573896"/>
          <c:h val="3.0857641073710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171450</xdr:rowOff>
    </xdr:from>
    <xdr:to>
      <xdr:col>12</xdr:col>
      <xdr:colOff>361950</xdr:colOff>
      <xdr:row>21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1C6981-D3E5-4F1B-81CD-81FBFBBBB98C}"/>
            </a:ext>
          </a:extLst>
        </xdr:cNvPr>
        <xdr:cNvSpPr txBox="1"/>
      </xdr:nvSpPr>
      <xdr:spPr>
        <a:xfrm>
          <a:off x="219075" y="171450"/>
          <a:ext cx="7343775" cy="3743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latin typeface="Nordique Pro Semibold" panose="00000700000000000000" pitchFamily="50" charset="0"/>
            </a:rPr>
            <a:t>The Inevitable Policy Response equity portfolio sensitivity</a:t>
          </a:r>
          <a:r>
            <a:rPr lang="en-GB" sz="1400" baseline="0">
              <a:latin typeface="Nordique Pro Semibold" panose="00000700000000000000" pitchFamily="50" charset="0"/>
            </a:rPr>
            <a:t> </a:t>
          </a:r>
          <a:r>
            <a:rPr lang="en-GB" sz="1400">
              <a:latin typeface="Nordique Pro Semibold" panose="00000700000000000000" pitchFamily="50" charset="0"/>
            </a:rPr>
            <a:t>tool</a:t>
          </a:r>
        </a:p>
        <a:p>
          <a:endParaRPr lang="en-GB" sz="120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asset level modelling underlying this tool takes the </a:t>
          </a:r>
          <a:r>
            <a:rPr lang="en-US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macro and sector level outcomes of the </a:t>
          </a:r>
          <a:r>
            <a:rPr lang="en-US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  <a:hlinkClick xmlns:r="http://schemas.openxmlformats.org/officeDocument/2006/relationships" r:id=""/>
            </a:rPr>
            <a:t>Inevitable Policy Response</a:t>
          </a:r>
          <a:r>
            <a:rPr lang="en-US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Forecast Policy Scenario</a:t>
          </a:r>
          <a:r>
            <a:rPr lang="en-US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and models the </a:t>
          </a:r>
          <a:r>
            <a:rPr lang="en-US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impact of these on the 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iShares MSCI ACWI ETF constituents if repricing occurred today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, using a company “bottom up” approach. These impacts are measured in terms of the 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difference between a scenario reflecting stated policies (akin to the IEA STEPS or NPS) and the FPS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sensitvity tool aims to 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improve investor understanding 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of how equity valuations might change if there were a shift from market pricing based on currently stated policies to market pricing based on the IPR-FPS </a:t>
          </a:r>
          <a:r>
            <a:rPr lang="en-US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which starts to materially impact cash flows in 2025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. As the base case, we consider valuation impacts if equities were repriced today, capturing the BAU cash flows until 2025.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1" i="0"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rtl="0" eaLnBrk="1" latinLnBrk="0" hangingPunct="1"/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It provides a first order assessment of climate policy impacts 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built up from company level. 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It does not purport to be a full balance sheet and P&amp;L analysis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as an equity analyst would carry out, and which is necessary in order to identify specific companies in an appropriate way. As such, we have </a:t>
          </a:r>
          <a:r>
            <a:rPr lang="en-GB" sz="1100" b="1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aggregated the results and expressed them at a sector level (RBICS Level 1)</a:t>
          </a:r>
          <a:r>
            <a:rPr lang="en-GB" sz="1100" b="0" i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, which informs investors about where risks and opportunities are concentrated across a diversified portfolio.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i="1">
              <a:effectLst/>
              <a:latin typeface="Calibri Light" panose="020F0302020204030204" pitchFamily="34" charset="0"/>
              <a:cs typeface="Calibri Light" panose="020F0302020204030204" pitchFamily="34" charset="0"/>
            </a:rPr>
            <a:t>This tool has been prepared by Vivid Economics, who bear sole responsibility for any errors.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endParaRPr lang="en-GB" sz="11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152400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C59AD45-8EBB-D14A-93DF-080F4688A216}"/>
            </a:ext>
          </a:extLst>
        </xdr:cNvPr>
        <xdr:cNvSpPr/>
      </xdr:nvSpPr>
      <xdr:spPr>
        <a:xfrm>
          <a:off x="0" y="0"/>
          <a:ext cx="152400" cy="4162425"/>
        </a:xfrm>
        <a:prstGeom prst="rect">
          <a:avLst/>
        </a:prstGeom>
        <a:gradFill>
          <a:gsLst>
            <a:gs pos="50000">
              <a:schemeClr val="accent3"/>
            </a:gs>
            <a:gs pos="0">
              <a:schemeClr val="accent4"/>
            </a:gs>
            <a:gs pos="100000">
              <a:schemeClr val="bg2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0</xdr:col>
      <xdr:colOff>292101</xdr:colOff>
      <xdr:row>19</xdr:row>
      <xdr:rowOff>65669</xdr:rowOff>
    </xdr:from>
    <xdr:to>
      <xdr:col>2</xdr:col>
      <xdr:colOff>247651</xdr:colOff>
      <xdr:row>22</xdr:row>
      <xdr:rowOff>104944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5D8ACE7-54C8-422B-9721-6AB3343E6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504194"/>
          <a:ext cx="1155700" cy="582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46036</xdr:colOff>
      <xdr:row>28</xdr:row>
      <xdr:rowOff>89694</xdr:rowOff>
    </xdr:from>
    <xdr:to>
      <xdr:col>7</xdr:col>
      <xdr:colOff>1570086</xdr:colOff>
      <xdr:row>43</xdr:row>
      <xdr:rowOff>86518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2D6BC8-2C13-4C13-AC68-ABFFB2008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67469</xdr:colOff>
      <xdr:row>6</xdr:row>
      <xdr:rowOff>172244</xdr:rowOff>
    </xdr:from>
    <xdr:to>
      <xdr:col>7</xdr:col>
      <xdr:colOff>1571625</xdr:colOff>
      <xdr:row>21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99B1A2-4554-46BF-A009-5E7B67D8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275431</xdr:colOff>
      <xdr:row>6</xdr:row>
      <xdr:rowOff>32544</xdr:rowOff>
    </xdr:from>
    <xdr:to>
      <xdr:col>8</xdr:col>
      <xdr:colOff>123031</xdr:colOff>
      <xdr:row>42</xdr:row>
      <xdr:rowOff>18709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FC13E0-9469-4DA8-A839-188802B7A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35718</xdr:colOff>
      <xdr:row>48</xdr:row>
      <xdr:rowOff>107156</xdr:rowOff>
    </xdr:from>
    <xdr:to>
      <xdr:col>8</xdr:col>
      <xdr:colOff>130967</xdr:colOff>
      <xdr:row>83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C9760CB-BA3C-4799-9809-D8356297F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rojects/180801SHE/Shared%20Documents/6%20-%20analysis/Energy%20References/bp-stats-review-2018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- Proved reserves"/>
      <sheetName val="Oil - Proved reserves history"/>
      <sheetName val="Oil Production - Barrels"/>
      <sheetName val="Oil Production - Tonne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6- 2017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Trade - pipeline"/>
      <sheetName val="Gas - Trade movements LNG"/>
      <sheetName val="Gas - Trade 2016-2017"/>
      <sheetName val="Gas - Prices "/>
      <sheetName val="Coal - Reserves"/>
      <sheetName val="Coal - Prices"/>
      <sheetName val="Coal Production - Tonnes"/>
      <sheetName val="Coal Production - Mtoe"/>
      <sheetName val="Coal Consumption - Mtoe"/>
      <sheetName val="Nuclear Generation - TWh"/>
      <sheetName val="Nuclear Consumption - Mtoe"/>
      <sheetName val="Hydro Generation - TWh"/>
      <sheetName val="Hydro Consumption - Mtoe"/>
      <sheetName val="Other renewables - 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heme1">
  <a:themeElements>
    <a:clrScheme name="Custom 1">
      <a:dk1>
        <a:srgbClr val="000000"/>
      </a:dk1>
      <a:lt1>
        <a:srgbClr val="FFFFFF"/>
      </a:lt1>
      <a:dk2>
        <a:srgbClr val="111820"/>
      </a:dk2>
      <a:lt2>
        <a:srgbClr val="DBD9D6"/>
      </a:lt2>
      <a:accent1>
        <a:srgbClr val="00BFD5"/>
      </a:accent1>
      <a:accent2>
        <a:srgbClr val="009FE3"/>
      </a:accent2>
      <a:accent3>
        <a:srgbClr val="51AE32"/>
      </a:accent3>
      <a:accent4>
        <a:srgbClr val="007CB0"/>
      </a:accent4>
      <a:accent5>
        <a:srgbClr val="C6C6C6"/>
      </a:accent5>
      <a:accent6>
        <a:srgbClr val="D0495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6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Calibri" panose="020F0502020204030204" pitchFamily="34" charset="0"/>
            <a:cs typeface="Calibri" panose="020F0502020204030204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" pitchFamily="53" charset="0"/>
          </a:defRPr>
        </a:defPPr>
      </a:lstStyle>
    </a:ln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Theme1" id="{FFA41653-D79C-4A04-9574-9F97781B6D25}" vid="{3EF46259-B205-4408-A38B-C57CBE55D83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M23"/>
  <sheetViews>
    <sheetView tabSelected="1" zoomScale="110" zoomScaleNormal="110" workbookViewId="0">
      <selection activeCell="P18" sqref="P18"/>
    </sheetView>
  </sheetViews>
  <sheetFormatPr defaultColWidth="8.54296875" defaultRowHeight="14.5"/>
  <cols>
    <col min="1" max="1" width="8.54296875" style="29"/>
    <col min="2" max="16384" width="8.54296875" style="22"/>
  </cols>
  <sheetData>
    <row r="1" spans="1:13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</row>
    <row r="8" spans="1:1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3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</row>
    <row r="12" spans="1:1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3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1:1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1:1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1:13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</row>
    <row r="20" spans="1:13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</row>
    <row r="21" spans="1:1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</row>
    <row r="22" spans="1:13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</row>
    <row r="23" spans="1:13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</sheetData>
  <sheetProtection sheet="1" objects="1" scenarios="1" selectLockedCells="1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6"/>
  </sheetPr>
  <dimension ref="A1:J45"/>
  <sheetViews>
    <sheetView zoomScale="80" zoomScaleNormal="80" workbookViewId="0">
      <selection activeCell="E19" sqref="E19"/>
    </sheetView>
  </sheetViews>
  <sheetFormatPr defaultColWidth="10.453125" defaultRowHeight="14.5"/>
  <cols>
    <col min="1" max="1" width="10.453125" style="17"/>
    <col min="2" max="2" width="10.453125" style="18"/>
    <col min="3" max="3" width="22.7265625" style="18" customWidth="1"/>
    <col min="4" max="6" width="22.6328125" style="18" customWidth="1"/>
    <col min="7" max="7" width="22.54296875" style="18" customWidth="1"/>
    <col min="8" max="8" width="22.6328125" style="18" customWidth="1"/>
    <col min="9" max="10" width="10.453125" style="18"/>
    <col min="11" max="16384" width="10.453125" style="31"/>
  </cols>
  <sheetData>
    <row r="1" spans="1:10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2">
      <c r="A2" s="4"/>
      <c r="B2" s="50" t="s">
        <v>61</v>
      </c>
      <c r="C2" s="51"/>
      <c r="D2" s="51"/>
      <c r="E2" s="51"/>
      <c r="F2" s="51"/>
      <c r="G2" s="51"/>
      <c r="H2" s="51"/>
      <c r="I2" s="52"/>
      <c r="J2" s="5"/>
    </row>
    <row r="3" spans="1:10">
      <c r="A3" s="4"/>
      <c r="B3" s="6"/>
      <c r="C3" s="6"/>
      <c r="D3" s="6"/>
      <c r="E3" s="6"/>
      <c r="F3" s="6"/>
      <c r="G3" s="6"/>
      <c r="H3" s="6"/>
      <c r="I3" s="6"/>
      <c r="J3" s="5"/>
    </row>
    <row r="4" spans="1:10" ht="17.5">
      <c r="A4" s="4"/>
      <c r="B4" s="53" t="s">
        <v>15</v>
      </c>
      <c r="C4" s="54"/>
      <c r="D4" s="54"/>
      <c r="E4" s="54"/>
      <c r="F4" s="54"/>
      <c r="G4" s="54"/>
      <c r="H4" s="54"/>
      <c r="I4" s="55"/>
      <c r="J4" s="5"/>
    </row>
    <row r="5" spans="1:10">
      <c r="A5" s="4"/>
      <c r="B5" s="6"/>
      <c r="C5" s="6"/>
      <c r="D5" s="6"/>
      <c r="E5" s="6"/>
      <c r="F5" s="6"/>
      <c r="G5" s="6"/>
      <c r="H5" s="6"/>
      <c r="I5" s="6"/>
      <c r="J5" s="5"/>
    </row>
    <row r="6" spans="1:10">
      <c r="A6" s="4"/>
      <c r="B6" s="6"/>
      <c r="C6" s="56" t="s">
        <v>14</v>
      </c>
      <c r="D6" s="56"/>
      <c r="E6" s="56"/>
      <c r="F6" s="56"/>
      <c r="G6" s="56"/>
      <c r="H6" s="56"/>
      <c r="I6" s="6"/>
      <c r="J6" s="5"/>
    </row>
    <row r="7" spans="1:10">
      <c r="A7" s="4"/>
      <c r="B7" s="6"/>
      <c r="C7" s="6"/>
      <c r="D7" s="6"/>
      <c r="E7" s="6"/>
      <c r="F7" s="6"/>
      <c r="G7" s="6"/>
      <c r="H7" s="6"/>
      <c r="I7" s="6"/>
      <c r="J7" s="5"/>
    </row>
    <row r="8" spans="1:10">
      <c r="A8" s="4"/>
      <c r="B8" s="6"/>
      <c r="C8" s="11" t="s">
        <v>57</v>
      </c>
      <c r="D8" s="42"/>
      <c r="E8" s="36" t="s">
        <v>1</v>
      </c>
      <c r="F8" s="6"/>
      <c r="G8" s="6"/>
      <c r="H8" s="6"/>
      <c r="I8" s="6"/>
      <c r="J8" s="5"/>
    </row>
    <row r="9" spans="1:10">
      <c r="A9" s="4"/>
      <c r="B9" s="6"/>
      <c r="C9" s="43" t="s">
        <v>2</v>
      </c>
      <c r="D9" s="5"/>
      <c r="E9" s="37">
        <v>1.0886536325651027E-2</v>
      </c>
      <c r="F9" s="6"/>
      <c r="G9" s="6"/>
      <c r="H9" s="6"/>
      <c r="I9" s="6"/>
      <c r="J9" s="5"/>
    </row>
    <row r="10" spans="1:10">
      <c r="A10" s="4"/>
      <c r="B10" s="6"/>
      <c r="C10" s="43" t="s">
        <v>3</v>
      </c>
      <c r="D10" s="5"/>
      <c r="E10" s="38">
        <v>2.8832023240794844E-2</v>
      </c>
      <c r="F10" s="6"/>
      <c r="G10" s="6"/>
      <c r="H10" s="6"/>
      <c r="I10" s="6"/>
      <c r="J10" s="5"/>
    </row>
    <row r="11" spans="1:10">
      <c r="A11" s="4"/>
      <c r="B11" s="6"/>
      <c r="C11" s="43" t="s">
        <v>4</v>
      </c>
      <c r="D11" s="5"/>
      <c r="E11" s="38">
        <v>5.1199700674393826E-2</v>
      </c>
      <c r="F11" s="6"/>
      <c r="G11" s="6"/>
      <c r="H11" s="6"/>
      <c r="I11" s="6"/>
      <c r="J11" s="5"/>
    </row>
    <row r="12" spans="1:10">
      <c r="A12" s="4"/>
      <c r="B12" s="6"/>
      <c r="C12" s="43" t="s">
        <v>5</v>
      </c>
      <c r="D12" s="5"/>
      <c r="E12" s="38">
        <v>6.5693546378890078E-2</v>
      </c>
      <c r="F12" s="6"/>
      <c r="G12" s="6"/>
      <c r="H12" s="6"/>
      <c r="I12" s="6"/>
      <c r="J12" s="5"/>
    </row>
    <row r="13" spans="1:10">
      <c r="A13" s="4"/>
      <c r="B13" s="6"/>
      <c r="C13" s="43" t="s">
        <v>6</v>
      </c>
      <c r="D13" s="5"/>
      <c r="E13" s="38">
        <v>0.23262618937191157</v>
      </c>
      <c r="F13" s="6"/>
      <c r="G13" s="6"/>
      <c r="H13" s="6"/>
      <c r="I13" s="6"/>
      <c r="J13" s="5"/>
    </row>
    <row r="14" spans="1:10">
      <c r="A14" s="4"/>
      <c r="B14" s="6"/>
      <c r="C14" s="43" t="s">
        <v>7</v>
      </c>
      <c r="D14" s="5"/>
      <c r="E14" s="38">
        <v>0.10315049602454444</v>
      </c>
      <c r="F14" s="6"/>
      <c r="G14" s="6"/>
      <c r="H14" s="6"/>
      <c r="I14" s="6"/>
      <c r="J14" s="5"/>
    </row>
    <row r="15" spans="1:10">
      <c r="A15" s="4"/>
      <c r="B15" s="6"/>
      <c r="C15" s="43" t="s">
        <v>8</v>
      </c>
      <c r="D15" s="5"/>
      <c r="E15" s="38">
        <v>7.4620257105700194E-2</v>
      </c>
      <c r="F15" s="6"/>
      <c r="G15" s="6"/>
      <c r="H15" s="6"/>
      <c r="I15" s="6"/>
      <c r="J15" s="5"/>
    </row>
    <row r="16" spans="1:10">
      <c r="A16" s="4"/>
      <c r="B16" s="6"/>
      <c r="C16" s="43" t="s">
        <v>9</v>
      </c>
      <c r="D16" s="5"/>
      <c r="E16" s="38">
        <v>4.6939115158212814E-2</v>
      </c>
      <c r="F16" s="6"/>
      <c r="G16" s="6"/>
      <c r="H16" s="6"/>
      <c r="I16" s="6"/>
      <c r="J16" s="5"/>
    </row>
    <row r="17" spans="1:10">
      <c r="A17" s="4"/>
      <c r="B17" s="6"/>
      <c r="C17" s="43" t="s">
        <v>10</v>
      </c>
      <c r="D17" s="5"/>
      <c r="E17" s="38">
        <v>0.12056322813353894</v>
      </c>
      <c r="F17" s="6"/>
      <c r="G17" s="6"/>
      <c r="H17" s="6"/>
      <c r="I17" s="6"/>
      <c r="J17" s="5"/>
    </row>
    <row r="18" spans="1:10">
      <c r="A18" s="4"/>
      <c r="B18" s="6"/>
      <c r="C18" s="43" t="s">
        <v>11</v>
      </c>
      <c r="D18" s="5"/>
      <c r="E18" s="38">
        <v>0.18876696052659708</v>
      </c>
      <c r="F18" s="6"/>
      <c r="G18" s="6"/>
      <c r="H18" s="6"/>
      <c r="I18" s="6"/>
      <c r="J18" s="5"/>
    </row>
    <row r="19" spans="1:10">
      <c r="A19" s="4"/>
      <c r="B19" s="6"/>
      <c r="C19" s="43" t="s">
        <v>12</v>
      </c>
      <c r="D19" s="5"/>
      <c r="E19" s="38">
        <v>4.8016674643184196E-2</v>
      </c>
      <c r="F19" s="6"/>
      <c r="G19" s="6"/>
      <c r="H19" s="6"/>
      <c r="I19" s="6"/>
      <c r="J19" s="5"/>
    </row>
    <row r="20" spans="1:10">
      <c r="A20" s="4"/>
      <c r="B20" s="6"/>
      <c r="C20" s="43" t="s">
        <v>13</v>
      </c>
      <c r="D20" s="5"/>
      <c r="E20" s="39">
        <v>2.8705272416581017E-2</v>
      </c>
      <c r="F20" s="6"/>
      <c r="G20" s="6"/>
      <c r="H20" s="6"/>
      <c r="I20" s="6"/>
      <c r="J20" s="5"/>
    </row>
    <row r="21" spans="1:10">
      <c r="A21" s="4"/>
      <c r="B21" s="6"/>
      <c r="C21" s="8" t="s">
        <v>24</v>
      </c>
      <c r="D21" s="41"/>
      <c r="E21" s="40">
        <f>SUM(E9:E20)</f>
        <v>1</v>
      </c>
      <c r="F21" s="6"/>
      <c r="G21" s="6"/>
      <c r="H21" s="6"/>
      <c r="I21" s="6"/>
      <c r="J21" s="5"/>
    </row>
    <row r="22" spans="1:10">
      <c r="A22" s="4"/>
      <c r="B22" s="6"/>
      <c r="C22" s="6" t="s">
        <v>25</v>
      </c>
      <c r="D22" s="6"/>
      <c r="E22" s="6"/>
      <c r="F22" s="6"/>
      <c r="G22" s="6"/>
      <c r="H22" s="6"/>
      <c r="I22" s="6"/>
      <c r="J22" s="5"/>
    </row>
    <row r="23" spans="1:10">
      <c r="A23" s="4"/>
      <c r="B23" s="6"/>
      <c r="C23" s="6"/>
      <c r="D23" s="6"/>
      <c r="E23" s="6"/>
      <c r="F23" s="6"/>
      <c r="G23" s="6"/>
      <c r="H23" s="6"/>
      <c r="I23" s="6"/>
      <c r="J23" s="5"/>
    </row>
    <row r="24" spans="1:10" ht="17.5">
      <c r="A24" s="4"/>
      <c r="B24" s="53" t="s">
        <v>26</v>
      </c>
      <c r="C24" s="54"/>
      <c r="D24" s="54"/>
      <c r="E24" s="54"/>
      <c r="F24" s="54"/>
      <c r="G24" s="54"/>
      <c r="H24" s="54"/>
      <c r="I24" s="55"/>
      <c r="J24" s="5"/>
    </row>
    <row r="25" spans="1:10">
      <c r="A25" s="4"/>
      <c r="B25" s="6"/>
      <c r="C25" s="6"/>
      <c r="D25" s="6"/>
      <c r="E25" s="6"/>
      <c r="F25" s="6"/>
      <c r="G25" s="6"/>
      <c r="H25" s="6"/>
      <c r="I25" s="6"/>
      <c r="J25" s="5"/>
    </row>
    <row r="26" spans="1:10" ht="14.5" customHeight="1">
      <c r="A26" s="4"/>
      <c r="B26" s="6"/>
      <c r="C26" s="57" t="s">
        <v>16</v>
      </c>
      <c r="D26" s="57"/>
      <c r="E26" s="57"/>
      <c r="F26" s="57"/>
      <c r="G26" s="57"/>
      <c r="H26" s="57"/>
      <c r="I26" s="6"/>
      <c r="J26" s="5"/>
    </row>
    <row r="27" spans="1:10">
      <c r="A27" s="4"/>
      <c r="B27" s="6"/>
      <c r="C27" s="10"/>
      <c r="D27" s="10"/>
      <c r="E27" s="10"/>
      <c r="F27" s="10"/>
      <c r="G27" s="10"/>
      <c r="H27" s="10"/>
      <c r="I27" s="6"/>
      <c r="J27" s="5"/>
    </row>
    <row r="28" spans="1:10" ht="15.5">
      <c r="A28" s="4"/>
      <c r="B28" s="6"/>
      <c r="C28" s="60" t="s">
        <v>23</v>
      </c>
      <c r="D28" s="61"/>
      <c r="E28" s="61"/>
      <c r="F28" s="61"/>
      <c r="G28" s="61"/>
      <c r="H28" s="62"/>
      <c r="I28" s="6"/>
      <c r="J28" s="5"/>
    </row>
    <row r="29" spans="1:10">
      <c r="A29" s="4"/>
      <c r="B29" s="6"/>
      <c r="C29" s="6"/>
      <c r="D29" s="6"/>
      <c r="E29" s="6"/>
      <c r="F29" s="6"/>
      <c r="G29" s="6"/>
      <c r="H29" s="6"/>
      <c r="I29" s="6"/>
      <c r="J29" s="5"/>
    </row>
    <row r="30" spans="1:10">
      <c r="A30" s="4"/>
      <c r="B30" s="6"/>
      <c r="C30" s="11" t="s">
        <v>0</v>
      </c>
      <c r="D30" s="33" t="s">
        <v>18</v>
      </c>
      <c r="E30" s="33" t="s">
        <v>19</v>
      </c>
      <c r="F30" s="6"/>
      <c r="G30" s="6"/>
      <c r="H30" s="6"/>
      <c r="I30" s="12"/>
      <c r="J30" s="5"/>
    </row>
    <row r="31" spans="1:10">
      <c r="A31" s="4"/>
      <c r="B31" s="6"/>
      <c r="C31" s="4" t="s">
        <v>2</v>
      </c>
      <c r="D31" s="13">
        <v>-1.3476673047404852E-2</v>
      </c>
      <c r="E31" s="13">
        <f t="shared" ref="E31:E42" si="0">D31*E9</f>
        <v>-1.4671429067949506E-4</v>
      </c>
      <c r="F31" s="6"/>
      <c r="G31" s="6"/>
      <c r="H31" s="6"/>
      <c r="I31" s="12"/>
      <c r="J31" s="5"/>
    </row>
    <row r="32" spans="1:10">
      <c r="A32" s="4"/>
      <c r="B32" s="6"/>
      <c r="C32" s="4" t="s">
        <v>3</v>
      </c>
      <c r="D32" s="13">
        <v>-2.0086708392280106E-2</v>
      </c>
      <c r="E32" s="13">
        <f t="shared" si="0"/>
        <v>-5.7914044319728889E-4</v>
      </c>
      <c r="F32" s="6"/>
      <c r="G32" s="6"/>
      <c r="H32" s="6"/>
      <c r="I32" s="12"/>
      <c r="J32" s="5"/>
    </row>
    <row r="33" spans="1:10">
      <c r="A33" s="4"/>
      <c r="B33" s="6"/>
      <c r="C33" s="4" t="s">
        <v>4</v>
      </c>
      <c r="D33" s="13">
        <v>-5.2241799699546121E-2</v>
      </c>
      <c r="E33" s="13">
        <f t="shared" si="0"/>
        <v>-2.6747645073083989E-3</v>
      </c>
      <c r="F33" s="6"/>
      <c r="G33" s="6"/>
      <c r="H33" s="6"/>
      <c r="I33" s="12"/>
      <c r="J33" s="5"/>
    </row>
    <row r="34" spans="1:10">
      <c r="A34" s="4"/>
      <c r="B34" s="6"/>
      <c r="C34" s="4" t="s">
        <v>5</v>
      </c>
      <c r="D34" s="13">
        <v>-0.32704943323851721</v>
      </c>
      <c r="E34" s="13">
        <f t="shared" si="0"/>
        <v>-2.1485037110644246E-2</v>
      </c>
      <c r="F34" s="6"/>
      <c r="G34" s="6"/>
      <c r="H34" s="6"/>
      <c r="I34" s="12"/>
      <c r="J34" s="5"/>
    </row>
    <row r="35" spans="1:10">
      <c r="A35" s="4"/>
      <c r="B35" s="6"/>
      <c r="C35" s="4" t="s">
        <v>6</v>
      </c>
      <c r="D35" s="13">
        <v>-3.25756322720272E-3</v>
      </c>
      <c r="E35" s="13">
        <f t="shared" si="0"/>
        <v>-7.5779452018223529E-4</v>
      </c>
      <c r="F35" s="6"/>
      <c r="G35" s="6"/>
      <c r="H35" s="6"/>
      <c r="I35" s="12"/>
      <c r="J35" s="5"/>
    </row>
    <row r="36" spans="1:10">
      <c r="A36" s="4"/>
      <c r="B36" s="6"/>
      <c r="C36" s="4" t="s">
        <v>7</v>
      </c>
      <c r="D36" s="13">
        <v>-2.3077018552082329E-3</v>
      </c>
      <c r="E36" s="13">
        <f t="shared" si="0"/>
        <v>-2.3804059104149067E-4</v>
      </c>
      <c r="F36" s="6"/>
      <c r="G36" s="6"/>
      <c r="H36" s="6"/>
      <c r="I36" s="12"/>
      <c r="J36" s="5"/>
    </row>
    <row r="37" spans="1:10">
      <c r="A37" s="4"/>
      <c r="B37" s="6"/>
      <c r="C37" s="4" t="s">
        <v>8</v>
      </c>
      <c r="D37" s="13">
        <v>5.935770870443724E-3</v>
      </c>
      <c r="E37" s="13">
        <f t="shared" si="0"/>
        <v>4.4292874847303652E-4</v>
      </c>
      <c r="F37" s="6"/>
      <c r="G37" s="6"/>
      <c r="H37" s="6"/>
      <c r="I37" s="12"/>
      <c r="J37" s="5"/>
    </row>
    <row r="38" spans="1:10">
      <c r="A38" s="4"/>
      <c r="B38" s="6"/>
      <c r="C38" s="4" t="s">
        <v>9</v>
      </c>
      <c r="D38" s="13">
        <v>-4.0636595874051884E-2</v>
      </c>
      <c r="E38" s="13">
        <f t="shared" si="0"/>
        <v>-1.9074458533698772E-3</v>
      </c>
      <c r="F38" s="6"/>
      <c r="G38" s="6"/>
      <c r="H38" s="6"/>
      <c r="I38" s="12"/>
      <c r="J38" s="5"/>
    </row>
    <row r="39" spans="1:10">
      <c r="A39" s="4"/>
      <c r="B39" s="6"/>
      <c r="C39" s="4" t="s">
        <v>10</v>
      </c>
      <c r="D39" s="13">
        <v>-1.8752963099151754E-2</v>
      </c>
      <c r="E39" s="13">
        <f t="shared" si="0"/>
        <v>-2.2609177683028704E-3</v>
      </c>
      <c r="F39" s="6"/>
      <c r="G39" s="6"/>
      <c r="H39" s="6"/>
      <c r="I39" s="12"/>
      <c r="J39" s="5"/>
    </row>
    <row r="40" spans="1:10">
      <c r="A40" s="4"/>
      <c r="B40" s="6"/>
      <c r="C40" s="4" t="s">
        <v>11</v>
      </c>
      <c r="D40" s="13">
        <v>-2.5608932866072465E-5</v>
      </c>
      <c r="E40" s="13">
        <f t="shared" si="0"/>
        <v>-4.8341204194581759E-6</v>
      </c>
      <c r="F40" s="6"/>
      <c r="G40" s="6"/>
      <c r="H40" s="6"/>
      <c r="I40" s="12"/>
      <c r="J40" s="5"/>
    </row>
    <row r="41" spans="1:10">
      <c r="A41" s="4"/>
      <c r="B41" s="6"/>
      <c r="C41" s="4" t="s">
        <v>12</v>
      </c>
      <c r="D41" s="13">
        <v>-4.5943531990451092E-3</v>
      </c>
      <c r="E41" s="13">
        <f t="shared" si="0"/>
        <v>-2.2060556275442148E-4</v>
      </c>
      <c r="F41" s="6"/>
      <c r="G41" s="6"/>
      <c r="H41" s="6"/>
      <c r="I41" s="12"/>
      <c r="J41" s="5"/>
    </row>
    <row r="42" spans="1:10">
      <c r="A42" s="4"/>
      <c r="B42" s="6"/>
      <c r="C42" s="7" t="s">
        <v>13</v>
      </c>
      <c r="D42" s="13">
        <v>-3.6913583089330126E-2</v>
      </c>
      <c r="E42" s="13">
        <f t="shared" si="0"/>
        <v>-1.0596144584513196E-3</v>
      </c>
      <c r="F42" s="6"/>
      <c r="G42" s="6"/>
      <c r="H42" s="6"/>
      <c r="I42" s="12"/>
      <c r="J42" s="5"/>
    </row>
    <row r="43" spans="1:10">
      <c r="A43" s="4"/>
      <c r="B43" s="6"/>
      <c r="C43" s="8" t="s">
        <v>17</v>
      </c>
      <c r="D43" s="58">
        <f>SUMPRODUCT($D$31:$D$42,$E$9:$E$20)</f>
        <v>-3.0891980477878066E-2</v>
      </c>
      <c r="E43" s="59"/>
      <c r="F43" s="6"/>
      <c r="G43" s="6"/>
      <c r="H43" s="6"/>
      <c r="I43" s="12"/>
      <c r="J43" s="5"/>
    </row>
    <row r="44" spans="1:10">
      <c r="A44" s="4"/>
      <c r="B44" s="6"/>
      <c r="C44" s="6"/>
      <c r="D44" s="6"/>
      <c r="E44" s="6"/>
      <c r="F44" s="6"/>
      <c r="G44" s="6"/>
      <c r="H44" s="6"/>
      <c r="I44" s="6"/>
      <c r="J44" s="5"/>
    </row>
    <row r="45" spans="1:10">
      <c r="A45" s="7"/>
      <c r="B45" s="15"/>
      <c r="C45" s="15"/>
      <c r="D45" s="15"/>
      <c r="E45" s="15"/>
      <c r="F45" s="15"/>
      <c r="G45" s="15"/>
      <c r="H45" s="15"/>
      <c r="I45" s="15"/>
      <c r="J45" s="16"/>
    </row>
  </sheetData>
  <sheetProtection sheet="1" objects="1" scenarios="1" selectLockedCells="1"/>
  <mergeCells count="7">
    <mergeCell ref="D43:E43"/>
    <mergeCell ref="C28:H28"/>
    <mergeCell ref="B2:I2"/>
    <mergeCell ref="B4:I4"/>
    <mergeCell ref="B24:I24"/>
    <mergeCell ref="C6:H6"/>
    <mergeCell ref="C26:H26"/>
  </mergeCells>
  <conditionalFormatting sqref="E21">
    <cfRule type="expression" dxfId="1" priority="1" stopIfTrue="1">
      <formula>OR($E$21&lt;1, $E$21&gt;1)</formula>
    </cfRule>
  </conditionalFormatting>
  <dataValidations xWindow="554" yWindow="353" count="2">
    <dataValidation type="decimal" allowBlank="1" showErrorMessage="1" errorTitle="Input error" error="Entries must be positive and sum to 1." promptTitle="Input guidance" prompt="Enter positive percentage values, ensuring these sum to one." sqref="E21" xr:uid="{6866DF47-FB13-4631-A048-315DB6F33961}">
      <formula1>0</formula1>
      <formula2>1</formula2>
    </dataValidation>
    <dataValidation type="decimal" allowBlank="1" showInputMessage="1" showErrorMessage="1" errorTitle="Input error" error="Entries must be positive and sum to 1." promptTitle="Input guidance" prompt="Enter positive percentage values, ensuring these sum to 100%." sqref="E9:E20" xr:uid="{7FB7B5EA-948F-4D7A-8489-EB359FEB8C1D}">
      <formula1>0</formula1>
      <formula2>1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136A-51BC-497F-AB0E-C31907104652}">
  <sheetPr>
    <tabColor theme="6"/>
  </sheetPr>
  <dimension ref="A1:T85"/>
  <sheetViews>
    <sheetView topLeftCell="A9" zoomScaleNormal="100" workbookViewId="0">
      <selection activeCell="E9" sqref="E9"/>
    </sheetView>
  </sheetViews>
  <sheetFormatPr defaultColWidth="10.453125" defaultRowHeight="14.5"/>
  <cols>
    <col min="1" max="1" width="10.453125" style="17"/>
    <col min="2" max="2" width="10.453125" style="18"/>
    <col min="3" max="3" width="22.7265625" style="18" customWidth="1"/>
    <col min="4" max="6" width="22.6328125" style="18" customWidth="1"/>
    <col min="7" max="7" width="22.54296875" style="18" customWidth="1"/>
    <col min="8" max="8" width="22.6328125" style="18" customWidth="1"/>
    <col min="9" max="10" width="10.453125" style="18"/>
    <col min="11" max="16384" width="10.453125" style="31"/>
  </cols>
  <sheetData>
    <row r="1" spans="1:10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2">
      <c r="A2" s="4"/>
      <c r="B2" s="50" t="s">
        <v>60</v>
      </c>
      <c r="C2" s="51"/>
      <c r="D2" s="51"/>
      <c r="E2" s="51"/>
      <c r="F2" s="51"/>
      <c r="G2" s="51"/>
      <c r="H2" s="51"/>
      <c r="I2" s="52"/>
      <c r="J2" s="5"/>
    </row>
    <row r="3" spans="1:10">
      <c r="A3" s="4"/>
      <c r="B3" s="6"/>
      <c r="C3" s="6"/>
      <c r="D3" s="6"/>
      <c r="E3" s="6"/>
      <c r="F3" s="6"/>
      <c r="G3" s="6"/>
      <c r="H3" s="6"/>
      <c r="I3" s="6"/>
      <c r="J3" s="5"/>
    </row>
    <row r="4" spans="1:10" ht="17.5">
      <c r="A4" s="4"/>
      <c r="B4" s="53" t="s">
        <v>15</v>
      </c>
      <c r="C4" s="54"/>
      <c r="D4" s="54"/>
      <c r="E4" s="54"/>
      <c r="F4" s="54"/>
      <c r="G4" s="54"/>
      <c r="H4" s="54"/>
      <c r="I4" s="55"/>
      <c r="J4" s="5"/>
    </row>
    <row r="5" spans="1:10">
      <c r="A5" s="4"/>
      <c r="B5" s="6"/>
      <c r="C5" s="6"/>
      <c r="D5" s="6"/>
      <c r="E5" s="6"/>
      <c r="F5" s="6"/>
      <c r="G5" s="6"/>
      <c r="H5" s="6"/>
      <c r="I5" s="6"/>
      <c r="J5" s="5"/>
    </row>
    <row r="6" spans="1:10">
      <c r="A6" s="4"/>
      <c r="B6" s="6"/>
      <c r="C6" s="56" t="s">
        <v>58</v>
      </c>
      <c r="D6" s="56"/>
      <c r="E6" s="56"/>
      <c r="F6" s="56"/>
      <c r="G6" s="56"/>
      <c r="H6" s="56"/>
      <c r="I6" s="6"/>
      <c r="J6" s="5"/>
    </row>
    <row r="7" spans="1:10">
      <c r="A7" s="4"/>
      <c r="B7" s="6"/>
      <c r="C7" s="6"/>
      <c r="D7" s="6"/>
      <c r="E7" s="6"/>
      <c r="F7" s="6"/>
      <c r="G7" s="6"/>
      <c r="H7" s="6"/>
      <c r="I7" s="6"/>
      <c r="J7" s="5"/>
    </row>
    <row r="8" spans="1:10">
      <c r="A8" s="4"/>
      <c r="B8" s="6"/>
      <c r="C8" s="11" t="s">
        <v>56</v>
      </c>
      <c r="D8" s="34"/>
      <c r="E8" s="33" t="s">
        <v>1</v>
      </c>
      <c r="F8" s="6"/>
      <c r="G8" s="6"/>
      <c r="H8" s="6"/>
      <c r="I8" s="6"/>
      <c r="J8" s="5"/>
    </row>
    <row r="9" spans="1:10">
      <c r="A9" s="4"/>
      <c r="B9" s="6"/>
      <c r="C9" s="4" t="s">
        <v>2</v>
      </c>
      <c r="D9" s="35"/>
      <c r="E9" s="32">
        <v>1.0886536325651026E-2</v>
      </c>
      <c r="F9" s="6"/>
      <c r="G9" s="6"/>
      <c r="H9" s="6"/>
      <c r="I9" s="6"/>
      <c r="J9" s="5"/>
    </row>
    <row r="10" spans="1:10">
      <c r="A10" s="4"/>
      <c r="B10" s="6"/>
      <c r="C10" s="4" t="s">
        <v>27</v>
      </c>
      <c r="D10" s="35"/>
      <c r="E10" s="32">
        <v>2.0250408099487562E-2</v>
      </c>
      <c r="F10" s="6"/>
      <c r="G10" s="6"/>
      <c r="H10" s="6"/>
      <c r="I10" s="6"/>
      <c r="J10" s="5"/>
    </row>
    <row r="11" spans="1:10">
      <c r="A11" s="4"/>
      <c r="B11" s="6"/>
      <c r="C11" s="4" t="s">
        <v>28</v>
      </c>
      <c r="D11" s="35"/>
      <c r="E11" s="32">
        <v>8.5816151413072687E-3</v>
      </c>
      <c r="F11" s="6"/>
      <c r="G11" s="6"/>
      <c r="H11" s="6"/>
      <c r="I11" s="6"/>
      <c r="J11" s="5"/>
    </row>
    <row r="12" spans="1:10">
      <c r="A12" s="4"/>
      <c r="B12" s="6"/>
      <c r="C12" s="4" t="s">
        <v>29</v>
      </c>
      <c r="D12" s="35"/>
      <c r="E12" s="32">
        <v>1.4439785454886341E-2</v>
      </c>
      <c r="F12" s="6"/>
      <c r="G12" s="6"/>
      <c r="H12" s="6"/>
      <c r="I12" s="6"/>
      <c r="J12" s="5"/>
    </row>
    <row r="13" spans="1:10">
      <c r="A13" s="4"/>
      <c r="B13" s="6"/>
      <c r="C13" s="4" t="s">
        <v>30</v>
      </c>
      <c r="D13" s="35"/>
      <c r="E13" s="32">
        <v>3.7948750150709806E-3</v>
      </c>
      <c r="F13" s="6"/>
      <c r="G13" s="6"/>
      <c r="H13" s="6"/>
      <c r="I13" s="6"/>
      <c r="J13" s="5"/>
    </row>
    <row r="14" spans="1:10">
      <c r="A14" s="4"/>
      <c r="B14" s="6"/>
      <c r="C14" s="4" t="s">
        <v>31</v>
      </c>
      <c r="D14" s="35"/>
      <c r="E14" s="32">
        <v>1.9727266198177523E-2</v>
      </c>
      <c r="F14" s="6"/>
      <c r="G14" s="6"/>
      <c r="H14" s="6"/>
      <c r="I14" s="6"/>
      <c r="J14" s="5"/>
    </row>
    <row r="15" spans="1:10">
      <c r="A15" s="4"/>
      <c r="B15" s="6"/>
      <c r="C15" s="4" t="s">
        <v>32</v>
      </c>
      <c r="D15" s="35"/>
      <c r="E15" s="32">
        <v>1.3237774006258977E-2</v>
      </c>
      <c r="F15" s="6"/>
      <c r="G15" s="6"/>
      <c r="H15" s="6"/>
      <c r="I15" s="6"/>
      <c r="J15" s="5"/>
    </row>
    <row r="16" spans="1:10">
      <c r="A16" s="4"/>
      <c r="B16" s="6"/>
      <c r="C16" s="4" t="s">
        <v>33</v>
      </c>
      <c r="D16" s="35"/>
      <c r="E16" s="32">
        <v>1.8082802261489846E-2</v>
      </c>
      <c r="F16" s="6"/>
      <c r="G16" s="6"/>
      <c r="H16" s="6"/>
      <c r="I16" s="6"/>
      <c r="J16" s="5"/>
    </row>
    <row r="17" spans="1:10">
      <c r="A17" s="4"/>
      <c r="B17" s="6"/>
      <c r="C17" s="4" t="s">
        <v>34</v>
      </c>
      <c r="D17" s="35"/>
      <c r="E17" s="32">
        <v>9.8157186642586734E-3</v>
      </c>
      <c r="F17" s="6"/>
      <c r="G17" s="6"/>
      <c r="H17" s="6"/>
      <c r="I17" s="6"/>
      <c r="J17" s="5"/>
    </row>
    <row r="18" spans="1:10">
      <c r="A18" s="4"/>
      <c r="B18" s="6"/>
      <c r="C18" s="4" t="s">
        <v>35</v>
      </c>
      <c r="D18" s="35"/>
      <c r="E18" s="32">
        <v>3.7795025453141562E-2</v>
      </c>
      <c r="F18" s="6"/>
      <c r="G18" s="6"/>
      <c r="H18" s="6"/>
      <c r="I18" s="6"/>
      <c r="J18" s="5"/>
    </row>
    <row r="19" spans="1:10">
      <c r="A19" s="4"/>
      <c r="B19" s="6"/>
      <c r="C19" s="4" t="s">
        <v>36</v>
      </c>
      <c r="D19" s="35"/>
      <c r="E19" s="32">
        <v>0.10867119952831701</v>
      </c>
      <c r="F19" s="6"/>
      <c r="G19" s="6"/>
      <c r="H19" s="6"/>
      <c r="I19" s="6"/>
      <c r="J19" s="5"/>
    </row>
    <row r="20" spans="1:10">
      <c r="A20" s="4"/>
      <c r="B20" s="6"/>
      <c r="C20" s="4" t="s">
        <v>37</v>
      </c>
      <c r="D20" s="35"/>
      <c r="E20" s="32">
        <v>4.4792684930075467E-2</v>
      </c>
      <c r="F20" s="6"/>
      <c r="G20" s="6"/>
      <c r="H20" s="6"/>
      <c r="I20" s="6"/>
      <c r="J20" s="5"/>
    </row>
    <row r="21" spans="1:10">
      <c r="A21" s="4"/>
      <c r="B21" s="6"/>
      <c r="C21" s="4" t="s">
        <v>38</v>
      </c>
      <c r="D21" s="35"/>
      <c r="E21" s="32">
        <v>2.7278403462716733E-2</v>
      </c>
      <c r="F21" s="6"/>
      <c r="G21" s="6"/>
      <c r="H21" s="6"/>
      <c r="I21" s="6"/>
      <c r="J21" s="5"/>
    </row>
    <row r="22" spans="1:10">
      <c r="A22" s="4"/>
      <c r="B22" s="6"/>
      <c r="C22" s="4" t="s">
        <v>39</v>
      </c>
      <c r="D22" s="35"/>
      <c r="E22" s="32">
        <v>2.8491245324795748E-2</v>
      </c>
      <c r="F22" s="6"/>
      <c r="G22" s="6"/>
      <c r="H22" s="6"/>
      <c r="I22" s="6"/>
      <c r="J22" s="5"/>
    </row>
    <row r="23" spans="1:10">
      <c r="A23" s="4"/>
      <c r="B23" s="6"/>
      <c r="C23" s="4" t="s">
        <v>40</v>
      </c>
      <c r="D23" s="35"/>
      <c r="E23" s="32">
        <v>2.3392656126006689E-2</v>
      </c>
      <c r="F23" s="6"/>
      <c r="G23" s="6"/>
      <c r="H23" s="6"/>
      <c r="I23" s="6"/>
      <c r="J23" s="5"/>
    </row>
    <row r="24" spans="1:10">
      <c r="A24" s="4"/>
      <c r="B24" s="6"/>
      <c r="C24" s="4" t="s">
        <v>41</v>
      </c>
      <c r="D24" s="35"/>
      <c r="E24" s="32">
        <v>5.9559334649951702E-2</v>
      </c>
      <c r="F24" s="6"/>
      <c r="G24" s="6"/>
      <c r="H24" s="6"/>
      <c r="I24" s="6"/>
      <c r="J24" s="5"/>
    </row>
    <row r="25" spans="1:10">
      <c r="A25" s="4"/>
      <c r="B25" s="6"/>
      <c r="C25" s="4" t="s">
        <v>42</v>
      </c>
      <c r="D25" s="35"/>
      <c r="E25" s="32">
        <v>1.9393853283580401E-2</v>
      </c>
      <c r="F25" s="6"/>
      <c r="G25" s="6"/>
      <c r="H25" s="6"/>
      <c r="I25" s="6"/>
      <c r="J25" s="5"/>
    </row>
    <row r="26" spans="1:10">
      <c r="A26" s="4"/>
      <c r="B26" s="6"/>
      <c r="C26" s="4" t="s">
        <v>43</v>
      </c>
      <c r="D26" s="35"/>
      <c r="E26" s="32">
        <v>2.4197308091012341E-2</v>
      </c>
      <c r="F26" s="6"/>
      <c r="G26" s="6"/>
      <c r="H26" s="6"/>
      <c r="I26" s="6"/>
      <c r="J26" s="5"/>
    </row>
    <row r="27" spans="1:10">
      <c r="A27" s="4"/>
      <c r="B27" s="6"/>
      <c r="C27" s="4" t="s">
        <v>44</v>
      </c>
      <c r="D27" s="35"/>
      <c r="E27" s="32">
        <v>4.8322766865608602E-2</v>
      </c>
      <c r="F27" s="6"/>
      <c r="G27" s="6"/>
      <c r="H27" s="6"/>
      <c r="I27" s="6"/>
      <c r="J27" s="5"/>
    </row>
    <row r="28" spans="1:10">
      <c r="A28" s="4"/>
      <c r="B28" s="6"/>
      <c r="C28" s="4" t="s">
        <v>45</v>
      </c>
      <c r="D28" s="35"/>
      <c r="E28" s="32">
        <v>2.6297490240091599E-2</v>
      </c>
      <c r="F28" s="6"/>
      <c r="G28" s="6"/>
      <c r="H28" s="6"/>
      <c r="I28" s="6"/>
      <c r="J28" s="5"/>
    </row>
    <row r="29" spans="1:10">
      <c r="A29" s="4"/>
      <c r="B29" s="6"/>
      <c r="C29" s="4" t="s">
        <v>46</v>
      </c>
      <c r="D29" s="35"/>
      <c r="E29" s="32">
        <v>1.9251011896676638E-2</v>
      </c>
      <c r="F29" s="6"/>
      <c r="G29" s="6"/>
      <c r="H29" s="6"/>
      <c r="I29" s="6"/>
      <c r="J29" s="5"/>
    </row>
    <row r="30" spans="1:10">
      <c r="A30" s="4"/>
      <c r="B30" s="6"/>
      <c r="C30" s="4" t="s">
        <v>47</v>
      </c>
      <c r="D30" s="35"/>
      <c r="E30" s="32">
        <v>2.2100607454661598E-2</v>
      </c>
      <c r="F30" s="6"/>
      <c r="G30" s="6"/>
      <c r="H30" s="6"/>
      <c r="I30" s="6"/>
      <c r="J30" s="5"/>
    </row>
    <row r="31" spans="1:10">
      <c r="A31" s="4"/>
      <c r="B31" s="6"/>
      <c r="C31" s="4" t="s">
        <v>48</v>
      </c>
      <c r="D31" s="35"/>
      <c r="E31" s="32">
        <v>5.5874958068745702E-3</v>
      </c>
      <c r="F31" s="6"/>
      <c r="G31" s="6"/>
      <c r="H31" s="6"/>
      <c r="I31" s="6"/>
      <c r="J31" s="5"/>
    </row>
    <row r="32" spans="1:10">
      <c r="A32" s="4"/>
      <c r="B32" s="6"/>
      <c r="C32" s="4" t="s">
        <v>49</v>
      </c>
      <c r="D32" s="35"/>
      <c r="E32" s="32">
        <v>4.3963786911813907E-2</v>
      </c>
      <c r="F32" s="6"/>
      <c r="G32" s="6"/>
      <c r="H32" s="6"/>
      <c r="I32" s="6"/>
      <c r="J32" s="5"/>
    </row>
    <row r="33" spans="1:20">
      <c r="A33" s="4"/>
      <c r="B33" s="6"/>
      <c r="C33" s="4" t="s">
        <v>50</v>
      </c>
      <c r="D33" s="35"/>
      <c r="E33" s="32">
        <v>5.1151861144175137E-2</v>
      </c>
      <c r="F33" s="6"/>
      <c r="G33" s="6"/>
      <c r="H33" s="6"/>
      <c r="I33" s="6"/>
      <c r="J33" s="5"/>
    </row>
    <row r="34" spans="1:20">
      <c r="A34" s="4"/>
      <c r="B34" s="6"/>
      <c r="C34" s="4" t="s">
        <v>51</v>
      </c>
      <c r="D34" s="35"/>
      <c r="E34" s="32">
        <v>2.4743270930890102E-2</v>
      </c>
      <c r="F34" s="6"/>
      <c r="G34" s="6"/>
      <c r="H34" s="6"/>
      <c r="I34" s="6"/>
      <c r="J34" s="5"/>
    </row>
    <row r="35" spans="1:20">
      <c r="A35" s="4"/>
      <c r="B35" s="6"/>
      <c r="C35" s="4" t="s">
        <v>52</v>
      </c>
      <c r="D35" s="35"/>
      <c r="E35" s="32">
        <v>7.0430914665986749E-4</v>
      </c>
      <c r="F35" s="6"/>
      <c r="G35" s="6"/>
      <c r="H35" s="6"/>
      <c r="I35" s="6"/>
      <c r="J35" s="5"/>
    </row>
    <row r="36" spans="1:20">
      <c r="A36" s="4"/>
      <c r="B36" s="6"/>
      <c r="C36" s="4" t="s">
        <v>53</v>
      </c>
      <c r="D36" s="35"/>
      <c r="E36" s="32">
        <v>3.1968377202581007E-2</v>
      </c>
      <c r="F36" s="6"/>
      <c r="G36" s="6"/>
      <c r="H36" s="6"/>
      <c r="I36" s="6"/>
      <c r="J36" s="5"/>
    </row>
    <row r="37" spans="1:20">
      <c r="A37" s="4"/>
      <c r="B37" s="6"/>
      <c r="C37" s="4" t="s">
        <v>54</v>
      </c>
      <c r="D37" s="35"/>
      <c r="E37" s="32">
        <v>4.5031105352346563E-2</v>
      </c>
      <c r="F37" s="6"/>
      <c r="G37" s="6"/>
      <c r="H37" s="6"/>
      <c r="I37" s="6"/>
      <c r="J37" s="5"/>
    </row>
    <row r="38" spans="1:20">
      <c r="A38" s="4"/>
      <c r="B38" s="6"/>
      <c r="C38" s="4" t="s">
        <v>55</v>
      </c>
      <c r="D38" s="35"/>
      <c r="E38" s="32">
        <v>0.11176747797166954</v>
      </c>
      <c r="F38" s="6"/>
      <c r="G38" s="6"/>
      <c r="H38" s="6"/>
      <c r="I38" s="6"/>
      <c r="J38" s="5"/>
    </row>
    <row r="39" spans="1:20">
      <c r="A39" s="4"/>
      <c r="B39" s="6"/>
      <c r="C39" s="4" t="s">
        <v>12</v>
      </c>
      <c r="D39" s="35"/>
      <c r="E39" s="32">
        <v>4.8016674643184189E-2</v>
      </c>
      <c r="F39" s="6"/>
      <c r="G39" s="6"/>
      <c r="H39" s="6"/>
      <c r="I39" s="6"/>
      <c r="J39" s="5"/>
    </row>
    <row r="40" spans="1:20">
      <c r="A40" s="4"/>
      <c r="B40" s="6"/>
      <c r="C40" s="4" t="s">
        <v>13</v>
      </c>
      <c r="D40" s="35"/>
      <c r="E40" s="32">
        <v>2.8705272416581013E-2</v>
      </c>
      <c r="F40" s="6"/>
      <c r="G40" s="6"/>
      <c r="H40" s="6"/>
      <c r="I40" s="6"/>
      <c r="J40" s="5"/>
    </row>
    <row r="41" spans="1:20">
      <c r="A41" s="4"/>
      <c r="B41" s="6"/>
      <c r="C41" s="8" t="s">
        <v>24</v>
      </c>
      <c r="D41" s="9"/>
      <c r="E41" s="14">
        <f>SUM(E9:E40)</f>
        <v>1.0000000000000002</v>
      </c>
      <c r="F41" s="6"/>
      <c r="G41" s="6"/>
      <c r="H41" s="6"/>
      <c r="I41" s="6"/>
      <c r="J41" s="5"/>
    </row>
    <row r="42" spans="1:20">
      <c r="A42" s="4"/>
      <c r="B42" s="6"/>
      <c r="C42" s="6" t="s">
        <v>25</v>
      </c>
      <c r="D42" s="6"/>
      <c r="E42" s="6"/>
      <c r="F42" s="6"/>
      <c r="G42" s="6"/>
      <c r="H42" s="6"/>
      <c r="I42" s="6"/>
      <c r="J42" s="5"/>
    </row>
    <row r="43" spans="1:20">
      <c r="A43" s="4"/>
      <c r="B43" s="6"/>
      <c r="C43" s="6"/>
      <c r="D43" s="6"/>
      <c r="E43" s="6"/>
      <c r="F43" s="6"/>
      <c r="G43" s="6"/>
      <c r="H43" s="6"/>
      <c r="I43" s="6"/>
      <c r="J43" s="5"/>
    </row>
    <row r="44" spans="1:20" ht="17.5">
      <c r="A44" s="4"/>
      <c r="B44" s="53" t="s">
        <v>26</v>
      </c>
      <c r="C44" s="54"/>
      <c r="D44" s="54"/>
      <c r="E44" s="54"/>
      <c r="F44" s="54"/>
      <c r="G44" s="54"/>
      <c r="H44" s="54"/>
      <c r="I44" s="55"/>
      <c r="J44" s="5"/>
    </row>
    <row r="45" spans="1:20">
      <c r="A45" s="4"/>
      <c r="B45" s="6"/>
      <c r="C45" s="6"/>
      <c r="D45" s="6"/>
      <c r="E45" s="6"/>
      <c r="F45" s="6"/>
      <c r="G45" s="6"/>
      <c r="H45" s="6"/>
      <c r="I45" s="6"/>
      <c r="J45" s="5"/>
    </row>
    <row r="46" spans="1:20" ht="14.5" customHeight="1">
      <c r="A46" s="4"/>
      <c r="B46" s="6"/>
      <c r="C46" s="57" t="s">
        <v>16</v>
      </c>
      <c r="D46" s="57"/>
      <c r="E46" s="57"/>
      <c r="F46" s="57"/>
      <c r="G46" s="57"/>
      <c r="H46" s="57"/>
      <c r="I46" s="6"/>
      <c r="J46" s="5"/>
    </row>
    <row r="47" spans="1:20">
      <c r="A47" s="4"/>
      <c r="B47" s="6"/>
      <c r="C47" s="30"/>
      <c r="D47" s="30"/>
      <c r="E47" s="30"/>
      <c r="F47" s="30"/>
      <c r="G47" s="30"/>
      <c r="H47" s="30"/>
      <c r="I47" s="6"/>
      <c r="J47" s="5"/>
    </row>
    <row r="48" spans="1:20" ht="15.5">
      <c r="A48" s="4"/>
      <c r="B48" s="6"/>
      <c r="C48" s="60" t="s">
        <v>23</v>
      </c>
      <c r="D48" s="61"/>
      <c r="E48" s="61"/>
      <c r="F48" s="61"/>
      <c r="G48" s="61"/>
      <c r="H48" s="62"/>
      <c r="I48" s="6"/>
      <c r="J48" s="5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20">
      <c r="A49" s="4"/>
      <c r="B49" s="6"/>
      <c r="C49" s="6"/>
      <c r="D49" s="6"/>
      <c r="E49" s="6"/>
      <c r="F49" s="6"/>
      <c r="G49" s="6"/>
      <c r="H49" s="6"/>
      <c r="I49" s="6"/>
      <c r="J49" s="5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>
      <c r="A50" s="4"/>
      <c r="B50" s="6"/>
      <c r="C50" s="11" t="s">
        <v>56</v>
      </c>
      <c r="D50" s="33" t="s">
        <v>18</v>
      </c>
      <c r="E50" s="33" t="s">
        <v>19</v>
      </c>
      <c r="F50" s="6"/>
      <c r="G50" s="6"/>
      <c r="H50" s="6"/>
      <c r="I50" s="12"/>
      <c r="J50" s="5"/>
      <c r="K50" s="46"/>
      <c r="L50" s="47" t="s">
        <v>59</v>
      </c>
      <c r="M50" s="47" t="s">
        <v>22</v>
      </c>
      <c r="N50" s="47" t="s">
        <v>20</v>
      </c>
      <c r="O50" s="47" t="s">
        <v>21</v>
      </c>
      <c r="P50" s="47" t="s">
        <v>62</v>
      </c>
      <c r="R50" s="46"/>
      <c r="S50" s="46"/>
      <c r="T50" s="46"/>
    </row>
    <row r="51" spans="1:20">
      <c r="A51" s="4"/>
      <c r="B51" s="6"/>
      <c r="C51" s="44" t="s">
        <v>2</v>
      </c>
      <c r="D51" s="45">
        <v>-1.3476673047404852E-2</v>
      </c>
      <c r="E51" s="45">
        <f>D51*E9</f>
        <v>-1.4671429067949503E-4</v>
      </c>
      <c r="F51" s="6"/>
      <c r="G51" s="6"/>
      <c r="H51" s="6"/>
      <c r="I51" s="12"/>
      <c r="J51" s="5"/>
      <c r="K51" s="46"/>
      <c r="L51" s="48">
        <f>100%+E51</f>
        <v>0.99985328570932053</v>
      </c>
      <c r="M51" s="48">
        <v>1</v>
      </c>
      <c r="N51" s="47">
        <v>0</v>
      </c>
      <c r="O51" s="47">
        <v>0</v>
      </c>
      <c r="P51" s="48">
        <f t="shared" ref="P51:P82" si="0">E51</f>
        <v>-1.4671429067949503E-4</v>
      </c>
      <c r="R51" s="46"/>
      <c r="S51" s="46"/>
      <c r="T51" s="46"/>
    </row>
    <row r="52" spans="1:20">
      <c r="A52" s="4"/>
      <c r="B52" s="6"/>
      <c r="C52" s="44" t="s">
        <v>27</v>
      </c>
      <c r="D52" s="45">
        <v>-2.7081301569576111E-2</v>
      </c>
      <c r="E52" s="45">
        <f>D52*E10</f>
        <v>-5.484074086492093E-4</v>
      </c>
      <c r="F52" s="6"/>
      <c r="G52" s="6"/>
      <c r="H52" s="6"/>
      <c r="I52" s="12"/>
      <c r="J52" s="5"/>
      <c r="K52" s="46"/>
      <c r="L52" s="48">
        <f t="shared" ref="L52:L82" si="1">E52+L51</f>
        <v>0.99930487830067127</v>
      </c>
      <c r="M52" s="48">
        <f>M51-O52+N51</f>
        <v>0.99945159259135075</v>
      </c>
      <c r="N52" s="49">
        <f t="shared" ref="N52:N82" si="2">IF($L52-$L51&gt;0,$L52-$L51,0)</f>
        <v>0</v>
      </c>
      <c r="O52" s="49">
        <f t="shared" ref="O52:O82" si="3">IF($L52-$L51&lt;0,-$L52+$L51,0)</f>
        <v>5.4840740864925408E-4</v>
      </c>
      <c r="P52" s="48">
        <f t="shared" si="0"/>
        <v>-5.484074086492093E-4</v>
      </c>
      <c r="R52" s="46"/>
      <c r="S52" s="46"/>
      <c r="T52" s="46"/>
    </row>
    <row r="53" spans="1:20" ht="29">
      <c r="A53" s="4"/>
      <c r="B53" s="6"/>
      <c r="C53" s="44" t="s">
        <v>28</v>
      </c>
      <c r="D53" s="45">
        <v>-3.5812646036915696E-3</v>
      </c>
      <c r="E53" s="45">
        <f t="shared" ref="E53:E82" si="4">D53*E11</f>
        <v>-3.0733034548067347E-5</v>
      </c>
      <c r="F53" s="6"/>
      <c r="G53" s="6"/>
      <c r="H53" s="6"/>
      <c r="I53" s="12"/>
      <c r="J53" s="5"/>
      <c r="K53" s="46"/>
      <c r="L53" s="48">
        <f t="shared" si="1"/>
        <v>0.99927414526612324</v>
      </c>
      <c r="M53" s="48">
        <f t="shared" ref="M53:M82" si="5">M52-O53+N52</f>
        <v>0.99942085955680271</v>
      </c>
      <c r="N53" s="49">
        <f t="shared" si="2"/>
        <v>0</v>
      </c>
      <c r="O53" s="49">
        <f t="shared" si="3"/>
        <v>3.0733034548036109E-5</v>
      </c>
      <c r="P53" s="48">
        <f t="shared" si="0"/>
        <v>-3.0733034548067347E-5</v>
      </c>
      <c r="R53" s="46"/>
      <c r="S53" s="46"/>
      <c r="T53" s="46"/>
    </row>
    <row r="54" spans="1:20">
      <c r="A54" s="4"/>
      <c r="B54" s="6"/>
      <c r="C54" s="44" t="s">
        <v>29</v>
      </c>
      <c r="D54" s="45">
        <v>4.5678783217661945E-4</v>
      </c>
      <c r="E54" s="45">
        <f t="shared" si="4"/>
        <v>6.5959182950330121E-6</v>
      </c>
      <c r="F54" s="6"/>
      <c r="G54" s="6"/>
      <c r="H54" s="6"/>
      <c r="I54" s="12"/>
      <c r="J54" s="5"/>
      <c r="K54" s="46"/>
      <c r="L54" s="48">
        <f t="shared" si="1"/>
        <v>0.99928074118441823</v>
      </c>
      <c r="M54" s="48">
        <f t="shared" si="5"/>
        <v>0.99942085955680271</v>
      </c>
      <c r="N54" s="49">
        <f t="shared" si="2"/>
        <v>6.5959182949937301E-6</v>
      </c>
      <c r="O54" s="49">
        <f t="shared" si="3"/>
        <v>0</v>
      </c>
      <c r="P54" s="48">
        <f t="shared" si="0"/>
        <v>6.5959182950330121E-6</v>
      </c>
      <c r="R54" s="46"/>
      <c r="S54" s="46"/>
      <c r="T54" s="46"/>
    </row>
    <row r="55" spans="1:20">
      <c r="A55" s="4"/>
      <c r="B55" s="6"/>
      <c r="C55" s="44" t="s">
        <v>30</v>
      </c>
      <c r="D55" s="45">
        <v>-4.898522364004132E-2</v>
      </c>
      <c r="E55" s="45">
        <f t="shared" si="4"/>
        <v>-1.8589280129925715E-4</v>
      </c>
      <c r="F55" s="6"/>
      <c r="G55" s="6"/>
      <c r="H55" s="6"/>
      <c r="I55" s="12"/>
      <c r="J55" s="5"/>
      <c r="K55" s="46"/>
      <c r="L55" s="48">
        <f t="shared" si="1"/>
        <v>0.99909484838311902</v>
      </c>
      <c r="M55" s="48">
        <f t="shared" si="5"/>
        <v>0.99924156267379849</v>
      </c>
      <c r="N55" s="49">
        <f t="shared" si="2"/>
        <v>0</v>
      </c>
      <c r="O55" s="49">
        <f t="shared" si="3"/>
        <v>1.8589280129921448E-4</v>
      </c>
      <c r="P55" s="48">
        <f t="shared" si="0"/>
        <v>-1.8589280129925715E-4</v>
      </c>
      <c r="R55" s="46"/>
      <c r="S55" s="46"/>
      <c r="T55" s="46"/>
    </row>
    <row r="56" spans="1:20" ht="29">
      <c r="A56" s="4"/>
      <c r="B56" s="6"/>
      <c r="C56" s="44" t="s">
        <v>31</v>
      </c>
      <c r="D56" s="45">
        <v>-0.12377235410871801</v>
      </c>
      <c r="E56" s="45">
        <f t="shared" si="4"/>
        <v>-2.4416901774777715E-3</v>
      </c>
      <c r="F56" s="6"/>
      <c r="G56" s="6"/>
      <c r="H56" s="6"/>
      <c r="I56" s="12"/>
      <c r="J56" s="5"/>
      <c r="K56" s="46"/>
      <c r="L56" s="48">
        <f t="shared" si="1"/>
        <v>0.99665315820564127</v>
      </c>
      <c r="M56" s="48">
        <f t="shared" si="5"/>
        <v>0.99679987249632074</v>
      </c>
      <c r="N56" s="49">
        <f t="shared" si="2"/>
        <v>0</v>
      </c>
      <c r="O56" s="49">
        <f t="shared" si="3"/>
        <v>2.4416901774777511E-3</v>
      </c>
      <c r="P56" s="48">
        <f t="shared" si="0"/>
        <v>-2.4416901774777715E-3</v>
      </c>
      <c r="R56" s="46"/>
      <c r="S56" s="46"/>
      <c r="T56" s="46"/>
    </row>
    <row r="57" spans="1:20">
      <c r="A57" s="4"/>
      <c r="B57" s="6"/>
      <c r="C57" s="44" t="s">
        <v>32</v>
      </c>
      <c r="D57" s="45">
        <v>-4.062423697595241E-3</v>
      </c>
      <c r="E57" s="45">
        <f t="shared" si="4"/>
        <v>-5.3777446826436762E-5</v>
      </c>
      <c r="F57" s="6"/>
      <c r="G57" s="6"/>
      <c r="H57" s="6"/>
      <c r="I57" s="12"/>
      <c r="J57" s="5"/>
      <c r="K57" s="46"/>
      <c r="L57" s="48">
        <f t="shared" si="1"/>
        <v>0.99659938075881482</v>
      </c>
      <c r="M57" s="48">
        <f t="shared" si="5"/>
        <v>0.9967460950494943</v>
      </c>
      <c r="N57" s="49">
        <f t="shared" si="2"/>
        <v>0</v>
      </c>
      <c r="O57" s="49">
        <f t="shared" si="3"/>
        <v>5.377744682644181E-5</v>
      </c>
      <c r="P57" s="48">
        <f t="shared" si="0"/>
        <v>-5.3777446826436762E-5</v>
      </c>
      <c r="R57" s="46"/>
      <c r="S57" s="46"/>
      <c r="T57" s="46"/>
    </row>
    <row r="58" spans="1:20">
      <c r="A58" s="4"/>
      <c r="B58" s="6"/>
      <c r="C58" s="44" t="s">
        <v>33</v>
      </c>
      <c r="D58" s="45">
        <v>-0.37718233259827616</v>
      </c>
      <c r="E58" s="45">
        <f t="shared" si="4"/>
        <v>-6.8205135369021229E-3</v>
      </c>
      <c r="F58" s="6"/>
      <c r="G58" s="6"/>
      <c r="H58" s="6"/>
      <c r="I58" s="12"/>
      <c r="J58" s="5"/>
      <c r="K58" s="46"/>
      <c r="L58" s="48">
        <f t="shared" si="1"/>
        <v>0.98977886722191266</v>
      </c>
      <c r="M58" s="48">
        <f t="shared" si="5"/>
        <v>0.98992558151259213</v>
      </c>
      <c r="N58" s="49">
        <f t="shared" si="2"/>
        <v>0</v>
      </c>
      <c r="O58" s="49">
        <f t="shared" si="3"/>
        <v>6.8205135369021619E-3</v>
      </c>
      <c r="P58" s="48">
        <f t="shared" si="0"/>
        <v>-6.8205135369021229E-3</v>
      </c>
      <c r="R58" s="46"/>
      <c r="S58" s="46"/>
      <c r="T58" s="46"/>
    </row>
    <row r="59" spans="1:20" ht="29">
      <c r="A59" s="4"/>
      <c r="B59" s="6"/>
      <c r="C59" s="44" t="s">
        <v>34</v>
      </c>
      <c r="D59" s="45">
        <v>-0.2890102909654757</v>
      </c>
      <c r="E59" s="45">
        <f t="shared" si="4"/>
        <v>-2.8368437071926498E-3</v>
      </c>
      <c r="F59" s="6"/>
      <c r="G59" s="6"/>
      <c r="H59" s="6"/>
      <c r="I59" s="12"/>
      <c r="J59" s="5"/>
      <c r="K59" s="46"/>
      <c r="L59" s="48">
        <f t="shared" si="1"/>
        <v>0.98694202351472005</v>
      </c>
      <c r="M59" s="48">
        <f t="shared" si="5"/>
        <v>0.98708873780539952</v>
      </c>
      <c r="N59" s="49">
        <f t="shared" si="2"/>
        <v>0</v>
      </c>
      <c r="O59" s="49">
        <f t="shared" si="3"/>
        <v>2.8368437071926156E-3</v>
      </c>
      <c r="P59" s="48">
        <f t="shared" si="0"/>
        <v>-2.8368437071926498E-3</v>
      </c>
      <c r="R59" s="46"/>
      <c r="S59" s="46"/>
      <c r="T59" s="46"/>
    </row>
    <row r="60" spans="1:20" ht="29">
      <c r="A60" s="4"/>
      <c r="B60" s="6"/>
      <c r="C60" s="44" t="s">
        <v>35</v>
      </c>
      <c r="D60" s="45">
        <v>-0.31294276759288076</v>
      </c>
      <c r="E60" s="45">
        <f t="shared" si="4"/>
        <v>-1.1827679866549493E-2</v>
      </c>
      <c r="F60" s="6"/>
      <c r="G60" s="6"/>
      <c r="H60" s="6"/>
      <c r="I60" s="12"/>
      <c r="J60" s="5"/>
      <c r="K60" s="46"/>
      <c r="L60" s="48">
        <f t="shared" si="1"/>
        <v>0.97511434364817051</v>
      </c>
      <c r="M60" s="48">
        <f t="shared" si="5"/>
        <v>0.97526105793884998</v>
      </c>
      <c r="N60" s="49">
        <f t="shared" si="2"/>
        <v>0</v>
      </c>
      <c r="O60" s="49">
        <f t="shared" si="3"/>
        <v>1.1827679866549534E-2</v>
      </c>
      <c r="P60" s="48">
        <f t="shared" si="0"/>
        <v>-1.1827679866549493E-2</v>
      </c>
      <c r="R60" s="46"/>
      <c r="S60" s="46"/>
      <c r="T60" s="46"/>
    </row>
    <row r="61" spans="1:20">
      <c r="A61" s="4"/>
      <c r="B61" s="6"/>
      <c r="C61" s="44" t="s">
        <v>36</v>
      </c>
      <c r="D61" s="45">
        <v>-2.614440393728934E-4</v>
      </c>
      <c r="E61" s="45">
        <f t="shared" si="4"/>
        <v>-2.8411437368180867E-5</v>
      </c>
      <c r="F61" s="6"/>
      <c r="G61" s="6"/>
      <c r="H61" s="6"/>
      <c r="I61" s="12"/>
      <c r="J61" s="5"/>
      <c r="K61" s="46"/>
      <c r="L61" s="48">
        <f t="shared" si="1"/>
        <v>0.97508593221080231</v>
      </c>
      <c r="M61" s="48">
        <f t="shared" si="5"/>
        <v>0.97523264650148178</v>
      </c>
      <c r="N61" s="49">
        <f t="shared" si="2"/>
        <v>0</v>
      </c>
      <c r="O61" s="49">
        <f t="shared" si="3"/>
        <v>2.8411437368203174E-5</v>
      </c>
      <c r="P61" s="48">
        <f t="shared" si="0"/>
        <v>-2.8411437368180867E-5</v>
      </c>
      <c r="R61" s="46"/>
      <c r="S61" s="46"/>
      <c r="T61" s="46"/>
    </row>
    <row r="62" spans="1:20">
      <c r="A62" s="4"/>
      <c r="B62" s="6"/>
      <c r="C62" s="44" t="s">
        <v>37</v>
      </c>
      <c r="D62" s="45">
        <v>-1.2488747084539065E-2</v>
      </c>
      <c r="E62" s="45">
        <f t="shared" si="4"/>
        <v>-5.5940451332915685E-4</v>
      </c>
      <c r="F62" s="6"/>
      <c r="G62" s="6"/>
      <c r="H62" s="6"/>
      <c r="I62" s="12"/>
      <c r="J62" s="5"/>
      <c r="K62" s="46"/>
      <c r="L62" s="48">
        <f t="shared" si="1"/>
        <v>0.97452652769747317</v>
      </c>
      <c r="M62" s="48">
        <f t="shared" si="5"/>
        <v>0.97467324198815264</v>
      </c>
      <c r="N62" s="49">
        <f t="shared" si="2"/>
        <v>0</v>
      </c>
      <c r="O62" s="49">
        <f t="shared" si="3"/>
        <v>5.5940451332914254E-4</v>
      </c>
      <c r="P62" s="48">
        <f t="shared" si="0"/>
        <v>-5.5940451332915685E-4</v>
      </c>
      <c r="R62" s="46"/>
      <c r="S62" s="46"/>
      <c r="T62" s="46"/>
    </row>
    <row r="63" spans="1:20">
      <c r="A63" s="4"/>
      <c r="B63" s="6"/>
      <c r="C63" s="44" t="s">
        <v>38</v>
      </c>
      <c r="D63" s="45">
        <v>1.7050790305055408E-3</v>
      </c>
      <c r="E63" s="45">
        <f t="shared" si="4"/>
        <v>4.6511833729948031E-5</v>
      </c>
      <c r="F63" s="6"/>
      <c r="G63" s="6"/>
      <c r="H63" s="6"/>
      <c r="I63" s="12"/>
      <c r="J63" s="5"/>
      <c r="K63" s="46"/>
      <c r="L63" s="48">
        <f t="shared" si="1"/>
        <v>0.97457303953120311</v>
      </c>
      <c r="M63" s="48">
        <f t="shared" si="5"/>
        <v>0.97467324198815264</v>
      </c>
      <c r="N63" s="49">
        <f t="shared" si="2"/>
        <v>4.6511833729945273E-5</v>
      </c>
      <c r="O63" s="49">
        <f t="shared" si="3"/>
        <v>0</v>
      </c>
      <c r="P63" s="48">
        <f t="shared" si="0"/>
        <v>4.6511833729948031E-5</v>
      </c>
      <c r="R63" s="46"/>
      <c r="S63" s="46"/>
      <c r="T63" s="46"/>
    </row>
    <row r="64" spans="1:20">
      <c r="A64" s="4"/>
      <c r="B64" s="6"/>
      <c r="C64" s="44" t="s">
        <v>39</v>
      </c>
      <c r="D64" s="45">
        <v>-6.9592323467096984E-3</v>
      </c>
      <c r="E64" s="45">
        <f t="shared" si="4"/>
        <v>-1.9827719606236004E-4</v>
      </c>
      <c r="F64" s="6"/>
      <c r="G64" s="6"/>
      <c r="H64" s="6"/>
      <c r="I64" s="12"/>
      <c r="J64" s="5"/>
      <c r="K64" s="46"/>
      <c r="L64" s="48">
        <f t="shared" si="1"/>
        <v>0.97437476233514075</v>
      </c>
      <c r="M64" s="48">
        <f t="shared" si="5"/>
        <v>0.97452147662582023</v>
      </c>
      <c r="N64" s="49">
        <f t="shared" si="2"/>
        <v>0</v>
      </c>
      <c r="O64" s="49">
        <f t="shared" si="3"/>
        <v>1.982771960623575E-4</v>
      </c>
      <c r="P64" s="48">
        <f t="shared" si="0"/>
        <v>-1.9827719606236004E-4</v>
      </c>
      <c r="R64" s="46"/>
      <c r="S64" s="46"/>
      <c r="T64" s="46"/>
    </row>
    <row r="65" spans="1:20" ht="29">
      <c r="A65" s="4"/>
      <c r="B65" s="6"/>
      <c r="C65" s="44" t="s">
        <v>40</v>
      </c>
      <c r="D65" s="45">
        <v>-7.7858653820250812E-4</v>
      </c>
      <c r="E65" s="45">
        <f t="shared" si="4"/>
        <v>-1.8213207152509244E-5</v>
      </c>
      <c r="F65" s="6"/>
      <c r="G65" s="6"/>
      <c r="H65" s="6"/>
      <c r="I65" s="12"/>
      <c r="J65" s="5"/>
      <c r="K65" s="46"/>
      <c r="L65" s="48">
        <f t="shared" si="1"/>
        <v>0.97435654912798819</v>
      </c>
      <c r="M65" s="48">
        <f t="shared" si="5"/>
        <v>0.97450326341866766</v>
      </c>
      <c r="N65" s="49">
        <f t="shared" si="2"/>
        <v>0</v>
      </c>
      <c r="O65" s="49">
        <f t="shared" si="3"/>
        <v>1.8213207152562028E-5</v>
      </c>
      <c r="P65" s="48">
        <f t="shared" si="0"/>
        <v>-1.8213207152509244E-5</v>
      </c>
      <c r="R65" s="46"/>
      <c r="S65" s="46"/>
      <c r="T65" s="46"/>
    </row>
    <row r="66" spans="1:20">
      <c r="A66" s="4"/>
      <c r="B66" s="6"/>
      <c r="C66" s="44" t="s">
        <v>41</v>
      </c>
      <c r="D66" s="45">
        <v>-2.0976390282619883E-3</v>
      </c>
      <c r="E66" s="45">
        <f t="shared" si="4"/>
        <v>-1.2493398485905526E-4</v>
      </c>
      <c r="F66" s="6"/>
      <c r="G66" s="6"/>
      <c r="H66" s="6"/>
      <c r="I66" s="12"/>
      <c r="J66" s="5"/>
      <c r="K66" s="46"/>
      <c r="L66" s="48">
        <f t="shared" si="1"/>
        <v>0.97423161514312917</v>
      </c>
      <c r="M66" s="48">
        <f t="shared" si="5"/>
        <v>0.97437832943380864</v>
      </c>
      <c r="N66" s="49">
        <f t="shared" si="2"/>
        <v>0</v>
      </c>
      <c r="O66" s="49">
        <f t="shared" si="3"/>
        <v>1.2493398485902141E-4</v>
      </c>
      <c r="P66" s="48">
        <f t="shared" si="0"/>
        <v>-1.2493398485905526E-4</v>
      </c>
      <c r="R66" s="46"/>
      <c r="S66" s="46"/>
      <c r="T66" s="46"/>
    </row>
    <row r="67" spans="1:20">
      <c r="A67" s="4"/>
      <c r="B67" s="6"/>
      <c r="C67" s="44" t="s">
        <v>42</v>
      </c>
      <c r="D67" s="45">
        <v>-1.7367419463254485E-3</v>
      </c>
      <c r="E67" s="45">
        <f t="shared" si="4"/>
        <v>-3.368211849847562E-5</v>
      </c>
      <c r="F67" s="6"/>
      <c r="G67" s="6"/>
      <c r="H67" s="6"/>
      <c r="I67" s="12"/>
      <c r="J67" s="5"/>
      <c r="K67" s="46"/>
      <c r="L67" s="48">
        <f t="shared" si="1"/>
        <v>0.97419793302463065</v>
      </c>
      <c r="M67" s="48">
        <f t="shared" si="5"/>
        <v>0.97434464731531012</v>
      </c>
      <c r="N67" s="49">
        <f t="shared" si="2"/>
        <v>0</v>
      </c>
      <c r="O67" s="49">
        <f t="shared" si="3"/>
        <v>3.368211849852365E-5</v>
      </c>
      <c r="P67" s="48">
        <f t="shared" si="0"/>
        <v>-3.368211849847562E-5</v>
      </c>
      <c r="R67" s="46"/>
      <c r="S67" s="46"/>
      <c r="T67" s="46"/>
    </row>
    <row r="68" spans="1:20">
      <c r="A68" s="4"/>
      <c r="B68" s="6"/>
      <c r="C68" s="44" t="s">
        <v>43</v>
      </c>
      <c r="D68" s="45">
        <v>-3.2823687405718616E-3</v>
      </c>
      <c r="E68" s="45">
        <f t="shared" si="4"/>
        <v>-7.9424487683925487E-5</v>
      </c>
      <c r="F68" s="6"/>
      <c r="G68" s="6"/>
      <c r="H68" s="6"/>
      <c r="I68" s="12"/>
      <c r="J68" s="5"/>
      <c r="K68" s="46"/>
      <c r="L68" s="48">
        <f t="shared" si="1"/>
        <v>0.9741185085369467</v>
      </c>
      <c r="M68" s="48">
        <f t="shared" si="5"/>
        <v>0.97426522282762618</v>
      </c>
      <c r="N68" s="49">
        <f t="shared" si="2"/>
        <v>0</v>
      </c>
      <c r="O68" s="49">
        <f t="shared" si="3"/>
        <v>7.942448768394339E-5</v>
      </c>
      <c r="P68" s="48">
        <f t="shared" si="0"/>
        <v>-7.9424487683925487E-5</v>
      </c>
      <c r="R68" s="46"/>
      <c r="S68" s="46"/>
      <c r="T68" s="46"/>
    </row>
    <row r="69" spans="1:20">
      <c r="A69" s="4"/>
      <c r="B69" s="6"/>
      <c r="C69" s="44" t="s">
        <v>44</v>
      </c>
      <c r="D69" s="45">
        <v>2.6515884225537079E-2</v>
      </c>
      <c r="E69" s="45">
        <f t="shared" si="4"/>
        <v>1.2813208916660969E-3</v>
      </c>
      <c r="F69" s="6"/>
      <c r="G69" s="6"/>
      <c r="H69" s="6"/>
      <c r="I69" s="12"/>
      <c r="J69" s="5"/>
      <c r="K69" s="46"/>
      <c r="L69" s="48">
        <f t="shared" si="1"/>
        <v>0.97539982942861281</v>
      </c>
      <c r="M69" s="48">
        <f t="shared" si="5"/>
        <v>0.97426522282762618</v>
      </c>
      <c r="N69" s="49">
        <f t="shared" si="2"/>
        <v>1.2813208916661045E-3</v>
      </c>
      <c r="O69" s="49">
        <f t="shared" si="3"/>
        <v>0</v>
      </c>
      <c r="P69" s="48">
        <f t="shared" si="0"/>
        <v>1.2813208916660969E-3</v>
      </c>
      <c r="R69" s="46"/>
      <c r="S69" s="46"/>
      <c r="T69" s="46"/>
    </row>
    <row r="70" spans="1:20">
      <c r="A70" s="4"/>
      <c r="B70" s="6"/>
      <c r="C70" s="44" t="s">
        <v>45</v>
      </c>
      <c r="D70" s="45">
        <v>-3.1881070609351081E-2</v>
      </c>
      <c r="E70" s="45">
        <f t="shared" si="4"/>
        <v>-8.3839214319308118E-4</v>
      </c>
      <c r="F70" s="6"/>
      <c r="G70" s="6"/>
      <c r="H70" s="6"/>
      <c r="I70" s="12"/>
      <c r="J70" s="5"/>
      <c r="K70" s="46"/>
      <c r="L70" s="48">
        <f t="shared" si="1"/>
        <v>0.97456143728541977</v>
      </c>
      <c r="M70" s="48">
        <f t="shared" si="5"/>
        <v>0.97470815157609925</v>
      </c>
      <c r="N70" s="49">
        <f t="shared" si="2"/>
        <v>0</v>
      </c>
      <c r="O70" s="49">
        <f t="shared" si="3"/>
        <v>8.3839214319303412E-4</v>
      </c>
      <c r="P70" s="48">
        <f t="shared" si="0"/>
        <v>-8.3839214319308118E-4</v>
      </c>
      <c r="R70" s="46"/>
      <c r="S70" s="46"/>
      <c r="T70" s="46"/>
    </row>
    <row r="71" spans="1:20" ht="29">
      <c r="A71" s="4"/>
      <c r="B71" s="6"/>
      <c r="C71" s="44" t="s">
        <v>46</v>
      </c>
      <c r="D71" s="45">
        <v>-5.6162592596433636E-2</v>
      </c>
      <c r="E71" s="45">
        <f t="shared" si="4"/>
        <v>-1.0811867382221471E-3</v>
      </c>
      <c r="F71" s="6"/>
      <c r="G71" s="6"/>
      <c r="H71" s="6"/>
      <c r="I71" s="12"/>
      <c r="J71" s="5"/>
      <c r="K71" s="46"/>
      <c r="L71" s="48">
        <f t="shared" si="1"/>
        <v>0.97348025054719767</v>
      </c>
      <c r="M71" s="48">
        <f t="shared" si="5"/>
        <v>0.97362696483787714</v>
      </c>
      <c r="N71" s="49">
        <f t="shared" si="2"/>
        <v>0</v>
      </c>
      <c r="O71" s="49">
        <f t="shared" si="3"/>
        <v>1.0811867382221063E-3</v>
      </c>
      <c r="P71" s="48">
        <f t="shared" si="0"/>
        <v>-1.0811867382221471E-3</v>
      </c>
      <c r="R71" s="46"/>
      <c r="S71" s="46"/>
      <c r="T71" s="46"/>
    </row>
    <row r="72" spans="1:20" ht="29">
      <c r="A72" s="4"/>
      <c r="B72" s="6"/>
      <c r="C72" s="44" t="s">
        <v>47</v>
      </c>
      <c r="D72" s="45">
        <v>-5.3999689870712797E-2</v>
      </c>
      <c r="E72" s="45">
        <f t="shared" si="4"/>
        <v>-1.1934259485060896E-3</v>
      </c>
      <c r="F72" s="6"/>
      <c r="G72" s="6"/>
      <c r="H72" s="6"/>
      <c r="I72" s="12"/>
      <c r="J72" s="5"/>
      <c r="K72" s="46"/>
      <c r="L72" s="48">
        <f t="shared" si="1"/>
        <v>0.97228682459869153</v>
      </c>
      <c r="M72" s="48">
        <f t="shared" si="5"/>
        <v>0.97243353888937101</v>
      </c>
      <c r="N72" s="49">
        <f t="shared" si="2"/>
        <v>0</v>
      </c>
      <c r="O72" s="49">
        <f t="shared" si="3"/>
        <v>1.1934259485061327E-3</v>
      </c>
      <c r="P72" s="48">
        <f t="shared" si="0"/>
        <v>-1.1934259485060896E-3</v>
      </c>
      <c r="R72" s="46"/>
      <c r="S72" s="46"/>
      <c r="T72" s="46"/>
    </row>
    <row r="73" spans="1:20">
      <c r="A73" s="4"/>
      <c r="B73" s="6"/>
      <c r="C73" s="44" t="s">
        <v>48</v>
      </c>
      <c r="D73" s="45">
        <v>6.5712234254676538E-2</v>
      </c>
      <c r="E73" s="45">
        <f t="shared" si="4"/>
        <v>3.6716683335836467E-4</v>
      </c>
      <c r="F73" s="6"/>
      <c r="G73" s="6"/>
      <c r="H73" s="6"/>
      <c r="I73" s="12"/>
      <c r="J73" s="5"/>
      <c r="K73" s="46"/>
      <c r="L73" s="48">
        <f t="shared" si="1"/>
        <v>0.97265399143204989</v>
      </c>
      <c r="M73" s="48">
        <f t="shared" si="5"/>
        <v>0.97243353888937101</v>
      </c>
      <c r="N73" s="49">
        <f t="shared" si="2"/>
        <v>3.6716683335835665E-4</v>
      </c>
      <c r="O73" s="49">
        <f t="shared" si="3"/>
        <v>0</v>
      </c>
      <c r="P73" s="48">
        <f t="shared" si="0"/>
        <v>3.6716683335836467E-4</v>
      </c>
      <c r="R73" s="46"/>
      <c r="S73" s="46"/>
      <c r="T73" s="46"/>
    </row>
    <row r="74" spans="1:20">
      <c r="A74" s="4"/>
      <c r="B74" s="6"/>
      <c r="C74" s="44" t="s">
        <v>49</v>
      </c>
      <c r="D74" s="45">
        <v>-3.8383972473296502E-2</v>
      </c>
      <c r="E74" s="45">
        <f t="shared" si="4"/>
        <v>-1.687504786644938E-3</v>
      </c>
      <c r="F74" s="6"/>
      <c r="G74" s="6"/>
      <c r="H74" s="6"/>
      <c r="I74" s="12"/>
      <c r="J74" s="5"/>
      <c r="K74" s="46"/>
      <c r="L74" s="48">
        <f t="shared" si="1"/>
        <v>0.97096648664540497</v>
      </c>
      <c r="M74" s="48">
        <f t="shared" si="5"/>
        <v>0.97111320093608444</v>
      </c>
      <c r="N74" s="49">
        <f t="shared" si="2"/>
        <v>0</v>
      </c>
      <c r="O74" s="49">
        <f t="shared" si="3"/>
        <v>1.6875047866449222E-3</v>
      </c>
      <c r="P74" s="48">
        <f t="shared" si="0"/>
        <v>-1.687504786644938E-3</v>
      </c>
      <c r="R74" s="46"/>
      <c r="S74" s="46"/>
      <c r="T74" s="46"/>
    </row>
    <row r="75" spans="1:20" ht="29">
      <c r="A75" s="4"/>
      <c r="B75" s="6"/>
      <c r="C75" s="44" t="s">
        <v>50</v>
      </c>
      <c r="D75" s="45">
        <v>-8.5415693006485327E-3</v>
      </c>
      <c r="E75" s="45">
        <f t="shared" si="4"/>
        <v>-4.3691716682012287E-4</v>
      </c>
      <c r="F75" s="6"/>
      <c r="G75" s="6"/>
      <c r="H75" s="6"/>
      <c r="I75" s="12"/>
      <c r="J75" s="5"/>
      <c r="K75" s="46"/>
      <c r="L75" s="48">
        <f t="shared" si="1"/>
        <v>0.97052956947858482</v>
      </c>
      <c r="M75" s="48">
        <f t="shared" si="5"/>
        <v>0.97067628376926429</v>
      </c>
      <c r="N75" s="49">
        <f t="shared" si="2"/>
        <v>0</v>
      </c>
      <c r="O75" s="49">
        <f t="shared" si="3"/>
        <v>4.3691716682014992E-4</v>
      </c>
      <c r="P75" s="48">
        <f t="shared" si="0"/>
        <v>-4.3691716682012287E-4</v>
      </c>
      <c r="R75" s="46"/>
      <c r="S75" s="46"/>
      <c r="T75" s="46"/>
    </row>
    <row r="76" spans="1:20">
      <c r="A76" s="4"/>
      <c r="B76" s="6"/>
      <c r="C76" s="44" t="s">
        <v>51</v>
      </c>
      <c r="D76" s="45">
        <v>-5.5358660611372068E-3</v>
      </c>
      <c r="E76" s="45">
        <f t="shared" si="4"/>
        <v>-1.3697543378783734E-4</v>
      </c>
      <c r="F76" s="6"/>
      <c r="G76" s="6"/>
      <c r="H76" s="6"/>
      <c r="I76" s="12"/>
      <c r="J76" s="5"/>
      <c r="K76" s="46"/>
      <c r="L76" s="48">
        <f t="shared" si="1"/>
        <v>0.97039259404479694</v>
      </c>
      <c r="M76" s="48">
        <f t="shared" si="5"/>
        <v>0.97053930833547641</v>
      </c>
      <c r="N76" s="49">
        <f t="shared" si="2"/>
        <v>0</v>
      </c>
      <c r="O76" s="49">
        <f t="shared" si="3"/>
        <v>1.3697543378787813E-4</v>
      </c>
      <c r="P76" s="48">
        <f t="shared" si="0"/>
        <v>-1.3697543378783734E-4</v>
      </c>
      <c r="R76" s="46"/>
      <c r="S76" s="46"/>
      <c r="T76" s="46"/>
    </row>
    <row r="77" spans="1:20">
      <c r="A77" s="4"/>
      <c r="B77" s="6"/>
      <c r="C77" s="44" t="s">
        <v>52</v>
      </c>
      <c r="D77" s="45">
        <v>6.8097788065091258E-4</v>
      </c>
      <c r="E77" s="45">
        <f t="shared" si="4"/>
        <v>4.7961895001548933E-7</v>
      </c>
      <c r="F77" s="6"/>
      <c r="G77" s="6"/>
      <c r="H77" s="6"/>
      <c r="I77" s="12"/>
      <c r="J77" s="5"/>
      <c r="K77" s="46"/>
      <c r="L77" s="48">
        <f t="shared" si="1"/>
        <v>0.97039307366374694</v>
      </c>
      <c r="M77" s="48">
        <f t="shared" si="5"/>
        <v>0.97053930833547641</v>
      </c>
      <c r="N77" s="49">
        <f t="shared" si="2"/>
        <v>4.7961895000003807E-7</v>
      </c>
      <c r="O77" s="49">
        <f t="shared" si="3"/>
        <v>0</v>
      </c>
      <c r="P77" s="48">
        <f t="shared" si="0"/>
        <v>4.7961895001548933E-7</v>
      </c>
      <c r="R77" s="46"/>
      <c r="S77" s="46"/>
      <c r="T77" s="46"/>
    </row>
    <row r="78" spans="1:20" ht="29">
      <c r="A78" s="4"/>
      <c r="B78" s="6"/>
      <c r="C78" s="44" t="s">
        <v>53</v>
      </c>
      <c r="D78" s="45">
        <v>8.6700574822018428E-3</v>
      </c>
      <c r="E78" s="45">
        <f t="shared" si="4"/>
        <v>2.7716766795908825E-4</v>
      </c>
      <c r="F78" s="6"/>
      <c r="G78" s="6"/>
      <c r="H78" s="6"/>
      <c r="I78" s="12"/>
      <c r="J78" s="5"/>
      <c r="K78" s="46"/>
      <c r="L78" s="48">
        <f t="shared" si="1"/>
        <v>0.97067024133170599</v>
      </c>
      <c r="M78" s="48">
        <f t="shared" si="5"/>
        <v>0.97053978795442641</v>
      </c>
      <c r="N78" s="49">
        <f t="shared" si="2"/>
        <v>2.7716766795904402E-4</v>
      </c>
      <c r="O78" s="49">
        <f t="shared" si="3"/>
        <v>0</v>
      </c>
      <c r="P78" s="48">
        <f t="shared" si="0"/>
        <v>2.7716766795908825E-4</v>
      </c>
      <c r="R78" s="46"/>
      <c r="S78" s="46"/>
      <c r="T78" s="46"/>
    </row>
    <row r="79" spans="1:20">
      <c r="A79" s="4"/>
      <c r="B79" s="6"/>
      <c r="C79" s="44" t="s">
        <v>54</v>
      </c>
      <c r="D79" s="45">
        <v>-1.1575647563015767E-3</v>
      </c>
      <c r="E79" s="45">
        <f t="shared" si="4"/>
        <v>-5.2126420493179679E-5</v>
      </c>
      <c r="F79" s="6"/>
      <c r="G79" s="6"/>
      <c r="H79" s="6"/>
      <c r="I79" s="12"/>
      <c r="J79" s="5"/>
      <c r="K79" s="46"/>
      <c r="L79" s="48">
        <f t="shared" si="1"/>
        <v>0.97061811491121286</v>
      </c>
      <c r="M79" s="48">
        <f t="shared" si="5"/>
        <v>0.97076482920189233</v>
      </c>
      <c r="N79" s="49">
        <f t="shared" si="2"/>
        <v>0</v>
      </c>
      <c r="O79" s="49">
        <f t="shared" si="3"/>
        <v>5.2126420493125991E-5</v>
      </c>
      <c r="P79" s="48">
        <f t="shared" si="0"/>
        <v>-5.2126420493179679E-5</v>
      </c>
      <c r="R79" s="46"/>
      <c r="S79" s="46"/>
      <c r="T79" s="46"/>
    </row>
    <row r="80" spans="1:20">
      <c r="A80" s="4"/>
      <c r="B80" s="6"/>
      <c r="C80" s="44" t="s">
        <v>55</v>
      </c>
      <c r="D80" s="45">
        <v>-2.0567285945520819E-3</v>
      </c>
      <c r="E80" s="45">
        <f t="shared" si="4"/>
        <v>-2.2987536788530267E-4</v>
      </c>
      <c r="F80" s="6"/>
      <c r="G80" s="6"/>
      <c r="H80" s="6"/>
      <c r="I80" s="12"/>
      <c r="J80" s="5"/>
      <c r="K80" s="46"/>
      <c r="L80" s="48">
        <f t="shared" si="1"/>
        <v>0.97038823954332754</v>
      </c>
      <c r="M80" s="48">
        <f t="shared" si="5"/>
        <v>0.97053495383400701</v>
      </c>
      <c r="N80" s="49">
        <f t="shared" si="2"/>
        <v>0</v>
      </c>
      <c r="O80" s="49">
        <f t="shared" si="3"/>
        <v>2.2987536788532381E-4</v>
      </c>
      <c r="P80" s="48">
        <f t="shared" si="0"/>
        <v>-2.2987536788530267E-4</v>
      </c>
      <c r="R80" s="46"/>
      <c r="S80" s="46"/>
      <c r="T80" s="46"/>
    </row>
    <row r="81" spans="1:20">
      <c r="A81" s="4"/>
      <c r="B81" s="6"/>
      <c r="C81" s="44" t="s">
        <v>12</v>
      </c>
      <c r="D81" s="45">
        <v>-4.5943531990451092E-3</v>
      </c>
      <c r="E81" s="45">
        <f t="shared" si="4"/>
        <v>-2.2060556275442145E-4</v>
      </c>
      <c r="F81" s="6"/>
      <c r="G81" s="6"/>
      <c r="H81" s="6"/>
      <c r="I81" s="12"/>
      <c r="J81" s="5"/>
      <c r="K81" s="46"/>
      <c r="L81" s="48">
        <f t="shared" si="1"/>
        <v>0.97016763398057315</v>
      </c>
      <c r="M81" s="48">
        <f t="shared" si="5"/>
        <v>0.97031434827125262</v>
      </c>
      <c r="N81" s="49">
        <f t="shared" si="2"/>
        <v>0</v>
      </c>
      <c r="O81" s="49">
        <f t="shared" si="3"/>
        <v>2.2060556275438348E-4</v>
      </c>
      <c r="P81" s="48">
        <f t="shared" si="0"/>
        <v>-2.2060556275442145E-4</v>
      </c>
      <c r="R81" s="46"/>
      <c r="S81" s="46"/>
      <c r="T81" s="46"/>
    </row>
    <row r="82" spans="1:20">
      <c r="A82" s="4"/>
      <c r="B82" s="6"/>
      <c r="C82" s="44" t="s">
        <v>13</v>
      </c>
      <c r="D82" s="45">
        <v>-3.6913583089330126E-2</v>
      </c>
      <c r="E82" s="45">
        <f t="shared" si="4"/>
        <v>-1.0596144584513194E-3</v>
      </c>
      <c r="F82" s="6"/>
      <c r="G82" s="6"/>
      <c r="H82" s="6"/>
      <c r="I82" s="12"/>
      <c r="J82" s="5"/>
      <c r="K82" s="46"/>
      <c r="L82" s="48">
        <f t="shared" si="1"/>
        <v>0.96910801952212178</v>
      </c>
      <c r="M82" s="48">
        <f t="shared" si="5"/>
        <v>0.96925473381280125</v>
      </c>
      <c r="N82" s="49">
        <f t="shared" si="2"/>
        <v>0</v>
      </c>
      <c r="O82" s="49">
        <f t="shared" si="3"/>
        <v>1.0596144584513745E-3</v>
      </c>
      <c r="P82" s="48">
        <f t="shared" si="0"/>
        <v>-1.0596144584513194E-3</v>
      </c>
      <c r="R82" s="46"/>
      <c r="S82" s="46"/>
      <c r="T82" s="46"/>
    </row>
    <row r="83" spans="1:20">
      <c r="A83" s="4"/>
      <c r="B83" s="6"/>
      <c r="C83" s="8" t="s">
        <v>17</v>
      </c>
      <c r="D83" s="63">
        <f>SUM(E51:E82)</f>
        <v>-3.0891980477878063E-2</v>
      </c>
      <c r="E83" s="64"/>
      <c r="F83" s="6"/>
      <c r="G83" s="6"/>
      <c r="H83" s="6"/>
      <c r="I83" s="12"/>
      <c r="J83" s="5"/>
      <c r="K83" s="46"/>
      <c r="L83" s="48">
        <v>1</v>
      </c>
      <c r="M83" s="48">
        <f>L82</f>
        <v>0.96910801952212178</v>
      </c>
      <c r="N83" s="49">
        <f>IF(D83&gt;0,D83,0)</f>
        <v>0</v>
      </c>
      <c r="O83" s="49">
        <f>IF(D83&lt;0,-D83,0)</f>
        <v>3.0891980477878063E-2</v>
      </c>
      <c r="P83" s="48">
        <f>D83</f>
        <v>-3.0891980477878063E-2</v>
      </c>
      <c r="R83" s="46"/>
      <c r="S83" s="46"/>
      <c r="T83" s="46"/>
    </row>
    <row r="84" spans="1:20">
      <c r="A84" s="4"/>
      <c r="B84" s="6"/>
      <c r="C84" s="6"/>
      <c r="D84" s="6"/>
      <c r="E84" s="6"/>
      <c r="F84" s="6"/>
      <c r="G84" s="6"/>
      <c r="H84" s="6"/>
      <c r="I84" s="6"/>
      <c r="J84" s="5"/>
      <c r="K84" s="46"/>
      <c r="L84" s="46"/>
      <c r="M84" s="46"/>
      <c r="N84" s="46"/>
      <c r="O84" s="46"/>
      <c r="P84" s="46"/>
      <c r="Q84" s="46"/>
      <c r="R84" s="46"/>
      <c r="S84" s="46"/>
      <c r="T84" s="46"/>
    </row>
    <row r="85" spans="1:20">
      <c r="A85" s="7"/>
      <c r="B85" s="15"/>
      <c r="C85" s="15"/>
      <c r="D85" s="15"/>
      <c r="E85" s="15"/>
      <c r="F85" s="15"/>
      <c r="G85" s="15"/>
      <c r="H85" s="15"/>
      <c r="I85" s="15"/>
      <c r="J85" s="16"/>
      <c r="K85" s="46"/>
      <c r="L85" s="46"/>
      <c r="M85" s="46"/>
      <c r="N85" s="46"/>
      <c r="O85" s="46"/>
      <c r="P85" s="46"/>
      <c r="Q85" s="46"/>
      <c r="R85" s="46"/>
      <c r="S85" s="46"/>
      <c r="T85" s="46"/>
    </row>
  </sheetData>
  <sheetProtection sheet="1" objects="1" scenarios="1" selectLockedCells="1"/>
  <mergeCells count="7">
    <mergeCell ref="D83:E83"/>
    <mergeCell ref="B44:I44"/>
    <mergeCell ref="C46:H46"/>
    <mergeCell ref="C48:H48"/>
    <mergeCell ref="B2:I2"/>
    <mergeCell ref="B4:I4"/>
    <mergeCell ref="C6:H6"/>
  </mergeCells>
  <conditionalFormatting sqref="E41">
    <cfRule type="expression" dxfId="0" priority="1" stopIfTrue="1">
      <formula>OR($E$41&lt;1, $E$41&gt;1)</formula>
    </cfRule>
  </conditionalFormatting>
  <dataValidations xWindow="510" yWindow="387" count="2">
    <dataValidation type="decimal" allowBlank="1" showInputMessage="1" showErrorMessage="1" errorTitle="Input error" error="Entries must be positive and sum to 1." promptTitle="Input guidance" prompt="Enter positive percentage values, ensuring these sum to 100%." sqref="E9:E40" xr:uid="{8A4F8B49-916D-427A-9888-21729D12E4CD}">
      <formula1>0</formula1>
      <formula2>1</formula2>
    </dataValidation>
    <dataValidation type="decimal" allowBlank="1" showErrorMessage="1" errorTitle="Input error" error="Entries must be positive and sum to 1." promptTitle="Input guidance" prompt="Enter positive percentage values, ensuring these sum to one." sqref="E41" xr:uid="{C558B683-A19B-4C1F-A74A-70DA5EC4F3A8}">
      <formula1>0</formula1>
      <formula2>1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0ee04f-0ea6-4b76-9a1a-7195fb0a7951">
      <UserInfo>
        <DisplayName>Josh Cowley</DisplayName>
        <AccountId>2586</AccountId>
        <AccountType/>
      </UserInfo>
      <UserInfo>
        <DisplayName>Anita Hafner</DisplayName>
        <AccountId>2682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13419D9359040A0BBBC9AD064E761" ma:contentTypeVersion="10" ma:contentTypeDescription="Create a new document." ma:contentTypeScope="" ma:versionID="74ac8790e88c93336063a207f445b5cf">
  <xsd:schema xmlns:xsd="http://www.w3.org/2001/XMLSchema" xmlns:xs="http://www.w3.org/2001/XMLSchema" xmlns:p="http://schemas.microsoft.com/office/2006/metadata/properties" xmlns:ns2="9173de6b-b6cc-4f83-ac9a-df32f423a2f0" xmlns:ns3="e20ee04f-0ea6-4b76-9a1a-7195fb0a7951" targetNamespace="http://schemas.microsoft.com/office/2006/metadata/properties" ma:root="true" ma:fieldsID="61721353e87af5b0383969e6e6a67835" ns2:_="" ns3:_="">
    <xsd:import namespace="9173de6b-b6cc-4f83-ac9a-df32f423a2f0"/>
    <xsd:import namespace="e20ee04f-0ea6-4b76-9a1a-7195fb0a7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3de6b-b6cc-4f83-ac9a-df32f423a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ee04f-0ea6-4b76-9a1a-7195fb0a7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115F3-7959-4110-BC63-72845B5D1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1667C-D128-41F2-BB5D-7EE5FCCD0AD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73de6b-b6cc-4f83-ac9a-df32f423a2f0"/>
    <ds:schemaRef ds:uri="http://purl.org/dc/terms/"/>
    <ds:schemaRef ds:uri="http://schemas.openxmlformats.org/package/2006/metadata/core-properties"/>
    <ds:schemaRef ds:uri="e20ee04f-0ea6-4b76-9a1a-7195fb0a795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8C10D3-82EC-4E74-AD77-3AB89BB8E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3de6b-b6cc-4f83-ac9a-df32f423a2f0"/>
    <ds:schemaRef ds:uri="e20ee04f-0ea6-4b76-9a1a-7195fb0a7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IPR equity tool (RBICS 1)</vt:lpstr>
      <vt:lpstr>IPR equity tool (RBICS 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Justine Schafer</dc:creator>
  <cp:keywords/>
  <dc:description/>
  <cp:lastModifiedBy>Justine Schafer</cp:lastModifiedBy>
  <cp:revision/>
  <dcterms:created xsi:type="dcterms:W3CDTF">2016-04-28T13:13:34Z</dcterms:created>
  <dcterms:modified xsi:type="dcterms:W3CDTF">2020-01-15T18:40:57Z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0x01010083813419D9359040A0BBBC9AD064E761</vt:lpwstr>
  </property>
</Properties>
</file>